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Kansliet\Åsa\Statistiken\Statistik 2016\BIL Sweden-filer\"/>
    </mc:Choice>
  </mc:AlternateContent>
  <bookViews>
    <workbookView xWindow="0" yWindow="0" windowWidth="17865" windowHeight="11310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Registrations!$E$345</definedName>
    <definedName name="CntPeriodPrevYear">Registrations!$F$345</definedName>
    <definedName name="CntPrevYear">Registrations!#REF!</definedName>
    <definedName name="CntPrevYearAck">Registrations!$K$345</definedName>
    <definedName name="CntYearAck">Registrations!$J$345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Registrations!$B$346</definedName>
  </definedNames>
  <calcPr calcId="152511"/>
</workbook>
</file>

<file path=xl/calcChain.xml><?xml version="1.0" encoding="utf-8"?>
<calcChain xmlns="http://schemas.openxmlformats.org/spreadsheetml/2006/main">
  <c r="K345" i="3" l="1"/>
  <c r="N341" i="3" s="1"/>
  <c r="J345" i="3"/>
  <c r="M339" i="3" s="1"/>
  <c r="F345" i="3"/>
  <c r="I342" i="3" s="1"/>
  <c r="E345" i="3"/>
  <c r="H336" i="3" s="1"/>
  <c r="I343" i="3"/>
  <c r="H343" i="3"/>
  <c r="N343" i="3"/>
  <c r="M343" i="3"/>
  <c r="C343" i="3"/>
  <c r="L343" i="3"/>
  <c r="G343" i="3"/>
  <c r="H342" i="3"/>
  <c r="N342" i="3"/>
  <c r="M342" i="3"/>
  <c r="C342" i="3"/>
  <c r="L342" i="3"/>
  <c r="G342" i="3"/>
  <c r="I341" i="3"/>
  <c r="H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C339" i="3"/>
  <c r="L339" i="3"/>
  <c r="G339" i="3"/>
  <c r="I338" i="3"/>
  <c r="H338" i="3"/>
  <c r="M338" i="3"/>
  <c r="C338" i="3"/>
  <c r="L338" i="3"/>
  <c r="G338" i="3"/>
  <c r="I337" i="3"/>
  <c r="H337" i="3"/>
  <c r="N337" i="3"/>
  <c r="C337" i="3"/>
  <c r="L337" i="3"/>
  <c r="G337" i="3"/>
  <c r="I336" i="3"/>
  <c r="N336" i="3"/>
  <c r="C336" i="3"/>
  <c r="L336" i="3"/>
  <c r="G336" i="3"/>
  <c r="H335" i="3"/>
  <c r="N335" i="3"/>
  <c r="C335" i="3"/>
  <c r="L335" i="3"/>
  <c r="G335" i="3"/>
  <c r="I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C332" i="3"/>
  <c r="L332" i="3"/>
  <c r="G332" i="3"/>
  <c r="I331" i="3"/>
  <c r="H331" i="3"/>
  <c r="N331" i="3"/>
  <c r="M331" i="3"/>
  <c r="C331" i="3"/>
  <c r="L331" i="3"/>
  <c r="G331" i="3"/>
  <c r="I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09" i="3" l="1"/>
  <c r="N311" i="3"/>
  <c r="N313" i="3"/>
  <c r="N315" i="3"/>
  <c r="N317" i="3"/>
  <c r="N319" i="3"/>
  <c r="N321" i="3"/>
  <c r="N323" i="3"/>
  <c r="N325" i="3"/>
  <c r="N327" i="3"/>
  <c r="N334" i="3"/>
  <c r="N338" i="3"/>
  <c r="N339" i="3"/>
  <c r="M332" i="3"/>
  <c r="M334" i="3"/>
  <c r="M335" i="3"/>
  <c r="M336" i="3"/>
  <c r="M337" i="3"/>
  <c r="I335" i="3"/>
  <c r="H330" i="3"/>
  <c r="H334" i="3"/>
  <c r="H3" i="3"/>
  <c r="H4" i="3"/>
  <c r="E346" i="3"/>
  <c r="G346" i="3"/>
  <c r="J346" i="3"/>
  <c r="L346" i="3"/>
</calcChain>
</file>

<file path=xl/sharedStrings.xml><?xml version="1.0" encoding="utf-8"?>
<sst xmlns="http://schemas.openxmlformats.org/spreadsheetml/2006/main" count="447" uniqueCount="382">
  <si>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</si>
  <si>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</si>
  <si>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</si>
  <si>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</si>
  <si>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</si>
  <si>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</si>
  <si>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</si>
  <si>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</si>
  <si>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</si>
  <si>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</si>
  <si>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</si>
  <si>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</si>
  <si>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</si>
  <si>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</si>
  <si>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</si>
  <si>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</si>
  <si>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</si>
  <si>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</si>
  <si>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</si>
  <si>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</t>
  </si>
  <si>
    <t>S/V60</t>
  </si>
  <si>
    <t>V40N</t>
  </si>
  <si>
    <t>XC60</t>
  </si>
  <si>
    <t>XC90N</t>
  </si>
  <si>
    <t>S80N</t>
  </si>
  <si>
    <t>V70</t>
  </si>
  <si>
    <t>2(2)</t>
  </si>
  <si>
    <t>VW</t>
  </si>
  <si>
    <t>Golf</t>
  </si>
  <si>
    <t>Passat</t>
  </si>
  <si>
    <t>Polo</t>
  </si>
  <si>
    <t>Tiguan</t>
  </si>
  <si>
    <t>Caddy</t>
  </si>
  <si>
    <t>Sharan</t>
  </si>
  <si>
    <t>Touran</t>
  </si>
  <si>
    <t>UP!</t>
  </si>
  <si>
    <t>Touareg</t>
  </si>
  <si>
    <t>Caravelle</t>
  </si>
  <si>
    <t>Multivan</t>
  </si>
  <si>
    <t>Kombi</t>
  </si>
  <si>
    <t>Scirocco</t>
  </si>
  <si>
    <t>Beetle</t>
  </si>
  <si>
    <t>Crafter</t>
  </si>
  <si>
    <t>CC</t>
  </si>
  <si>
    <t>3(5)</t>
  </si>
  <si>
    <t>Audi</t>
  </si>
  <si>
    <t>A4</t>
  </si>
  <si>
    <t>A6</t>
  </si>
  <si>
    <t>A3</t>
  </si>
  <si>
    <t>A1</t>
  </si>
  <si>
    <t>Q3</t>
  </si>
  <si>
    <t>Q5</t>
  </si>
  <si>
    <t>A5</t>
  </si>
  <si>
    <t>Q7</t>
  </si>
  <si>
    <t>A8</t>
  </si>
  <si>
    <t>A7</t>
  </si>
  <si>
    <t>TT</t>
  </si>
  <si>
    <t>S6</t>
  </si>
  <si>
    <t>S3</t>
  </si>
  <si>
    <t>R8</t>
  </si>
  <si>
    <t>4(4)</t>
  </si>
  <si>
    <t>BMW</t>
  </si>
  <si>
    <t>3-serie</t>
  </si>
  <si>
    <t>5-serie</t>
  </si>
  <si>
    <t>1-serie</t>
  </si>
  <si>
    <t>X1</t>
  </si>
  <si>
    <t>2-serie</t>
  </si>
  <si>
    <t>X3</t>
  </si>
  <si>
    <t>4-serie</t>
  </si>
  <si>
    <t>X5</t>
  </si>
  <si>
    <t>X4</t>
  </si>
  <si>
    <t>I3</t>
  </si>
  <si>
    <t>X6</t>
  </si>
  <si>
    <t>7-serie</t>
  </si>
  <si>
    <t>6-serie</t>
  </si>
  <si>
    <t>Z4</t>
  </si>
  <si>
    <t>I8</t>
  </si>
  <si>
    <t>5(6)</t>
  </si>
  <si>
    <t>Kia</t>
  </si>
  <si>
    <t>Sportage</t>
  </si>
  <si>
    <t>Cee'd</t>
  </si>
  <si>
    <t>RIO</t>
  </si>
  <si>
    <t>Picanto</t>
  </si>
  <si>
    <t>Sorento</t>
  </si>
  <si>
    <t>Carens</t>
  </si>
  <si>
    <t>Venga</t>
  </si>
  <si>
    <t>Soul</t>
  </si>
  <si>
    <t>Optima</t>
  </si>
  <si>
    <t>6(3)</t>
  </si>
  <si>
    <t>Toyota</t>
  </si>
  <si>
    <t>Auris</t>
  </si>
  <si>
    <t>Yaris</t>
  </si>
  <si>
    <t>Rav 4</t>
  </si>
  <si>
    <t>Verso</t>
  </si>
  <si>
    <t>Avensis</t>
  </si>
  <si>
    <t>Prius</t>
  </si>
  <si>
    <t>Aygo</t>
  </si>
  <si>
    <t>Landcruiser</t>
  </si>
  <si>
    <t>Gt86</t>
  </si>
  <si>
    <t>Verso-s</t>
  </si>
  <si>
    <t>7(8)</t>
  </si>
  <si>
    <t>Mercedes</t>
  </si>
  <si>
    <t>C-klass</t>
  </si>
  <si>
    <t>E-klass</t>
  </si>
  <si>
    <t>CLA</t>
  </si>
  <si>
    <t>A-klass</t>
  </si>
  <si>
    <t>GLC</t>
  </si>
  <si>
    <t>B-klass</t>
  </si>
  <si>
    <t>V-klass</t>
  </si>
  <si>
    <t>GLE</t>
  </si>
  <si>
    <t>GLA</t>
  </si>
  <si>
    <t>Vito</t>
  </si>
  <si>
    <t>G wagon</t>
  </si>
  <si>
    <t>Cl/s280-600</t>
  </si>
  <si>
    <t>GL</t>
  </si>
  <si>
    <t>CLS</t>
  </si>
  <si>
    <t>108-314</t>
  </si>
  <si>
    <t>SLS</t>
  </si>
  <si>
    <t>SLK</t>
  </si>
  <si>
    <t>GLK</t>
  </si>
  <si>
    <t>M-klass</t>
  </si>
  <si>
    <t>Viano</t>
  </si>
  <si>
    <t>300-600 sl</t>
  </si>
  <si>
    <t>8(7)</t>
  </si>
  <si>
    <t>Skoda</t>
  </si>
  <si>
    <t>Octavia</t>
  </si>
  <si>
    <t>Fabia</t>
  </si>
  <si>
    <t>Superb</t>
  </si>
  <si>
    <t>Yeti</t>
  </si>
  <si>
    <t>Rapid</t>
  </si>
  <si>
    <t>Citigo</t>
  </si>
  <si>
    <t>Roomster</t>
  </si>
  <si>
    <t>9(9)</t>
  </si>
  <si>
    <t>Ford</t>
  </si>
  <si>
    <t>Focus</t>
  </si>
  <si>
    <t>Mondeo</t>
  </si>
  <si>
    <t>Fiesta</t>
  </si>
  <si>
    <t>Kuga</t>
  </si>
  <si>
    <t>S-max</t>
  </si>
  <si>
    <t>C-max</t>
  </si>
  <si>
    <t>Mustang</t>
  </si>
  <si>
    <t>Galaxy</t>
  </si>
  <si>
    <t>B-max</t>
  </si>
  <si>
    <t>Transit</t>
  </si>
  <si>
    <t>KA</t>
  </si>
  <si>
    <t>Grand c-max</t>
  </si>
  <si>
    <t>Tourneo connect</t>
  </si>
  <si>
    <t>Tourneo courier</t>
  </si>
  <si>
    <t>Tourneo custom</t>
  </si>
  <si>
    <t>Transit custom</t>
  </si>
  <si>
    <t>10(10)</t>
  </si>
  <si>
    <t>Peugeot</t>
  </si>
  <si>
    <t>Partner</t>
  </si>
  <si>
    <t>Expert</t>
  </si>
  <si>
    <t>Boxer</t>
  </si>
  <si>
    <t>RCZ</t>
  </si>
  <si>
    <t>11(11)</t>
  </si>
  <si>
    <t>Nissan</t>
  </si>
  <si>
    <t>Qashqai</t>
  </si>
  <si>
    <t>Pulsar</t>
  </si>
  <si>
    <t>X-trail</t>
  </si>
  <si>
    <t>Juke</t>
  </si>
  <si>
    <t>Leaf</t>
  </si>
  <si>
    <t>Note</t>
  </si>
  <si>
    <t>Micra</t>
  </si>
  <si>
    <t>Nv400</t>
  </si>
  <si>
    <t>Nv200</t>
  </si>
  <si>
    <t>Gt-r</t>
  </si>
  <si>
    <t>Murano</t>
  </si>
  <si>
    <t>12(12)</t>
  </si>
  <si>
    <t>Renault</t>
  </si>
  <si>
    <t>Clio</t>
  </si>
  <si>
    <t>Captur</t>
  </si>
  <si>
    <t>Kadjar</t>
  </si>
  <si>
    <t>Trafic</t>
  </si>
  <si>
    <t>Megane</t>
  </si>
  <si>
    <t>ZOE</t>
  </si>
  <si>
    <t>Master</t>
  </si>
  <si>
    <t>Espace</t>
  </si>
  <si>
    <t>Scenic</t>
  </si>
  <si>
    <t>Kangoo</t>
  </si>
  <si>
    <t>Laguna</t>
  </si>
  <si>
    <t>13(13)</t>
  </si>
  <si>
    <t>Hyundai</t>
  </si>
  <si>
    <t>Tucson</t>
  </si>
  <si>
    <t>I30</t>
  </si>
  <si>
    <t>I20</t>
  </si>
  <si>
    <t>I40</t>
  </si>
  <si>
    <t>Santa fe</t>
  </si>
  <si>
    <t>I10</t>
  </si>
  <si>
    <t>Ix20</t>
  </si>
  <si>
    <t>Grand santa fe</t>
  </si>
  <si>
    <t>H1</t>
  </si>
  <si>
    <t>Ix35</t>
  </si>
  <si>
    <t>14(19)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</si>
  <si>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</si>
  <si>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</si>
  <si>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</si>
  <si>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</si>
  <si>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</si>
  <si>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</si>
  <si>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</si>
  <si>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</si>
  <si>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</si>
  <si>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15(14)</t>
  </si>
  <si>
    <t>Opel</t>
  </si>
  <si>
    <t>Astra</t>
  </si>
  <si>
    <t>Corsa</t>
  </si>
  <si>
    <t>Mokka</t>
  </si>
  <si>
    <t>Insignia</t>
  </si>
  <si>
    <t>Karl</t>
  </si>
  <si>
    <t>Vivaro</t>
  </si>
  <si>
    <t>Zafira</t>
  </si>
  <si>
    <t>Meriva</t>
  </si>
  <si>
    <t>Adam</t>
  </si>
  <si>
    <t>Cascada</t>
  </si>
  <si>
    <t>Ampera</t>
  </si>
  <si>
    <t>Movano</t>
  </si>
  <si>
    <t>16(21)</t>
  </si>
  <si>
    <t>Seat</t>
  </si>
  <si>
    <t>Leon</t>
  </si>
  <si>
    <t>Ibiza</t>
  </si>
  <si>
    <t>Alhambra</t>
  </si>
  <si>
    <t>Toledo</t>
  </si>
  <si>
    <t>MII</t>
  </si>
  <si>
    <t>Altea</t>
  </si>
  <si>
    <t>17(17)</t>
  </si>
  <si>
    <t>Subaru</t>
  </si>
  <si>
    <t>XV</t>
  </si>
  <si>
    <t>Outback</t>
  </si>
  <si>
    <t>Forester</t>
  </si>
  <si>
    <t>Levorg</t>
  </si>
  <si>
    <t>Impreza</t>
  </si>
  <si>
    <t>Legacy</t>
  </si>
  <si>
    <t>BRZ</t>
  </si>
  <si>
    <t>18(18)</t>
  </si>
  <si>
    <t>Honda</t>
  </si>
  <si>
    <t>Civic</t>
  </si>
  <si>
    <t>Cr-v</t>
  </si>
  <si>
    <t>Hr-v</t>
  </si>
  <si>
    <t>Jazz</t>
  </si>
  <si>
    <t>Accord</t>
  </si>
  <si>
    <t>19(15)</t>
  </si>
  <si>
    <t>Citroen</t>
  </si>
  <si>
    <t>C4 cactus</t>
  </si>
  <si>
    <t>C4</t>
  </si>
  <si>
    <t>C3</t>
  </si>
  <si>
    <t>C4 picasso</t>
  </si>
  <si>
    <t>C5</t>
  </si>
  <si>
    <t>C1</t>
  </si>
  <si>
    <t>Berlingo</t>
  </si>
  <si>
    <t>DS5</t>
  </si>
  <si>
    <t>Jumper</t>
  </si>
  <si>
    <t>DS3</t>
  </si>
  <si>
    <t>20(20)</t>
  </si>
  <si>
    <t>Dacia</t>
  </si>
  <si>
    <t>Duster</t>
  </si>
  <si>
    <t>Sandero</t>
  </si>
  <si>
    <t>Logan</t>
  </si>
  <si>
    <t>Lodgy</t>
  </si>
  <si>
    <t>21(22)</t>
  </si>
  <si>
    <t>Fiat</t>
  </si>
  <si>
    <t>Ducato</t>
  </si>
  <si>
    <t>Freemont</t>
  </si>
  <si>
    <t>500x</t>
  </si>
  <si>
    <t>500l</t>
  </si>
  <si>
    <t>Panda</t>
  </si>
  <si>
    <t>Coupe</t>
  </si>
  <si>
    <t>Doblo</t>
  </si>
  <si>
    <t>Punto</t>
  </si>
  <si>
    <t>Sedici</t>
  </si>
  <si>
    <t>22(16)</t>
  </si>
  <si>
    <t>Mitsubishi</t>
  </si>
  <si>
    <t>ASX</t>
  </si>
  <si>
    <t>Outlander</t>
  </si>
  <si>
    <t>Space star</t>
  </si>
  <si>
    <t>Pajero</t>
  </si>
  <si>
    <t>I-miev</t>
  </si>
  <si>
    <t>Lancer</t>
  </si>
  <si>
    <t>23(24)</t>
  </si>
  <si>
    <t>Mini</t>
  </si>
  <si>
    <t>Hatch</t>
  </si>
  <si>
    <t>Countryman</t>
  </si>
  <si>
    <t>Clubman</t>
  </si>
  <si>
    <t>Paceman</t>
  </si>
  <si>
    <t>24(23)</t>
  </si>
  <si>
    <t>Suzuki</t>
  </si>
  <si>
    <t>Vitara</t>
  </si>
  <si>
    <t>Swift</t>
  </si>
  <si>
    <t>S-cross</t>
  </si>
  <si>
    <t>SX4</t>
  </si>
  <si>
    <t>Splash</t>
  </si>
  <si>
    <t>25(26)</t>
  </si>
  <si>
    <t>Lexus</t>
  </si>
  <si>
    <t>Nx300h</t>
  </si>
  <si>
    <t>RX</t>
  </si>
  <si>
    <t>Ct200h</t>
  </si>
  <si>
    <t>26(25)</t>
  </si>
  <si>
    <t>Jeep</t>
  </si>
  <si>
    <t>Renegade</t>
  </si>
  <si>
    <t>Cherokee</t>
  </si>
  <si>
    <t>Grand cherokee</t>
  </si>
  <si>
    <t>Wrangler</t>
  </si>
  <si>
    <t>27(28)</t>
  </si>
  <si>
    <t>Porsche</t>
  </si>
  <si>
    <t>Macan</t>
  </si>
  <si>
    <t>Cayenne</t>
  </si>
  <si>
    <t>Boxster</t>
  </si>
  <si>
    <t>Cayman</t>
  </si>
  <si>
    <t>Panamera</t>
  </si>
  <si>
    <t>28(33)</t>
  </si>
  <si>
    <t>Jaguar</t>
  </si>
  <si>
    <t>XE</t>
  </si>
  <si>
    <t>XF</t>
  </si>
  <si>
    <t>F</t>
  </si>
  <si>
    <t>XJ</t>
  </si>
  <si>
    <t>29(30)</t>
  </si>
  <si>
    <t>Land Rover</t>
  </si>
  <si>
    <t>Discvry</t>
  </si>
  <si>
    <t>Evoque</t>
  </si>
  <si>
    <t>Discovery</t>
  </si>
  <si>
    <t>Defender</t>
  </si>
  <si>
    <t>Freelander</t>
  </si>
  <si>
    <t>30(29)</t>
  </si>
  <si>
    <t>LR / Land Rover</t>
  </si>
  <si>
    <t>/ range rover</t>
  </si>
  <si>
    <t>31(31)</t>
  </si>
  <si>
    <t>Tesla</t>
  </si>
  <si>
    <t>Model s</t>
  </si>
  <si>
    <t>32(32)</t>
  </si>
  <si>
    <t>Lancia</t>
  </si>
  <si>
    <t>Voyager</t>
  </si>
  <si>
    <t>33(44)</t>
  </si>
  <si>
    <t>DS</t>
  </si>
  <si>
    <t>DS4</t>
  </si>
  <si>
    <t>34(35)</t>
  </si>
  <si>
    <t>Alfa Romeo</t>
  </si>
  <si>
    <t>Giulietta</t>
  </si>
  <si>
    <t>Mito</t>
  </si>
  <si>
    <t>35(34)</t>
  </si>
  <si>
    <t>Cadillac</t>
  </si>
  <si>
    <t>ATS</t>
  </si>
  <si>
    <t>Escalade</t>
  </si>
  <si>
    <t>SRX</t>
  </si>
  <si>
    <t>CTS</t>
  </si>
  <si>
    <t>36(36)</t>
  </si>
  <si>
    <t>Chevrolet</t>
  </si>
  <si>
    <t>Corvette</t>
  </si>
  <si>
    <t>Camaro</t>
  </si>
  <si>
    <t>Övriga</t>
  </si>
  <si>
    <t>Tahoe</t>
  </si>
  <si>
    <t>37(27)</t>
  </si>
  <si>
    <t>Smart</t>
  </si>
  <si>
    <t>Forfour</t>
  </si>
  <si>
    <t>38(38)</t>
  </si>
  <si>
    <t>Ferrari</t>
  </si>
  <si>
    <t>39(41)</t>
  </si>
  <si>
    <t>Maserati</t>
  </si>
  <si>
    <t>40(47)</t>
  </si>
  <si>
    <t>Nevs</t>
  </si>
  <si>
    <t>9-3n</t>
  </si>
  <si>
    <t>41(43)</t>
  </si>
  <si>
    <t>Fabrikat</t>
  </si>
  <si>
    <t>42(45)</t>
  </si>
  <si>
    <t>Iveco</t>
  </si>
  <si>
    <t>Daily</t>
  </si>
  <si>
    <t>43(40)</t>
  </si>
  <si>
    <t>Aston Martin</t>
  </si>
  <si>
    <t>Martin</t>
  </si>
  <si>
    <t>44(46)</t>
  </si>
  <si>
    <t>Lamborghini</t>
  </si>
  <si>
    <t>45(42)</t>
  </si>
  <si>
    <t>Bentley</t>
  </si>
  <si>
    <t>Continental</t>
  </si>
  <si>
    <t>46(37)</t>
  </si>
  <si>
    <t>Lada</t>
  </si>
  <si>
    <t>Niva</t>
  </si>
  <si>
    <t>47(39)</t>
  </si>
  <si>
    <t>Dodge</t>
  </si>
  <si>
    <t>Personbilar nyregistreringar februari 2016</t>
  </si>
  <si>
    <t>2016-02-01 -&gt; 2016-02-29</t>
  </si>
  <si>
    <t>februari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</si>
</sst>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Audi</c:v>
                </c:pt>
                <c:pt idx="3">
                  <c:v>BMW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Ford</c:v>
                </c:pt>
                <c:pt idx="9">
                  <c:v>Peugeot</c:v>
                </c:pt>
                <c:pt idx="10">
                  <c:v>Nissan</c:v>
                </c:pt>
                <c:pt idx="11">
                  <c:v>Renault</c:v>
                </c:pt>
                <c:pt idx="12">
                  <c:v>Hyundai</c:v>
                </c:pt>
                <c:pt idx="13">
                  <c:v>Mazda</c:v>
                </c:pt>
                <c:pt idx="14">
                  <c:v>Opel</c:v>
                </c:pt>
                <c:pt idx="15">
                  <c:v>Seat</c:v>
                </c:pt>
                <c:pt idx="16">
                  <c:v>Subaru</c:v>
                </c:pt>
                <c:pt idx="17">
                  <c:v>Honda</c:v>
                </c:pt>
                <c:pt idx="18">
                  <c:v>Citroen</c:v>
                </c:pt>
                <c:pt idx="19">
                  <c:v>Dacia</c:v>
                </c:pt>
                <c:pt idx="20">
                  <c:v>Fiat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20.014498334956844</c:v>
                </c:pt>
                <c:pt idx="1">
                  <c:v>16.229073692318146</c:v>
                </c:pt>
                <c:pt idx="2">
                  <c:v>5.8355798201300315</c:v>
                </c:pt>
                <c:pt idx="3">
                  <c:v>6.3951249348707604</c:v>
                </c:pt>
                <c:pt idx="4">
                  <c:v>4.9067802369571618</c:v>
                </c:pt>
                <c:pt idx="5">
                  <c:v>6.6125999592234335</c:v>
                </c:pt>
                <c:pt idx="6">
                  <c:v>4.5329950388510074</c:v>
                </c:pt>
                <c:pt idx="7">
                  <c:v>4.5624447817320979</c:v>
                </c:pt>
                <c:pt idx="8">
                  <c:v>3.5384998754049337</c:v>
                </c:pt>
                <c:pt idx="9">
                  <c:v>3.187368325668849</c:v>
                </c:pt>
                <c:pt idx="10">
                  <c:v>3.1805722311578277</c:v>
                </c:pt>
                <c:pt idx="11">
                  <c:v>2.790929479192624</c:v>
                </c:pt>
                <c:pt idx="12">
                  <c:v>2.4058174569014339</c:v>
                </c:pt>
                <c:pt idx="13">
                  <c:v>1.3275037944861019</c:v>
                </c:pt>
                <c:pt idx="14">
                  <c:v>1.78963822123553</c:v>
                </c:pt>
                <c:pt idx="15">
                  <c:v>1.1938472691026891</c:v>
                </c:pt>
                <c:pt idx="16">
                  <c:v>1.4498334956844801</c:v>
                </c:pt>
                <c:pt idx="17">
                  <c:v>1.343361348345151</c:v>
                </c:pt>
                <c:pt idx="18">
                  <c:v>1.567632467208844</c:v>
                </c:pt>
                <c:pt idx="19">
                  <c:v>1.1961126339396959</c:v>
                </c:pt>
                <c:pt idx="20">
                  <c:v>1.0533946492082551</c:v>
                </c:pt>
                <c:pt idx="21">
                  <c:v>1.492875427587613</c:v>
                </c:pt>
                <c:pt idx="22">
                  <c:v>0.55954511474072899</c:v>
                </c:pt>
              </c:numCache>
            </c:numRef>
          </c:val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Audi</c:v>
                </c:pt>
                <c:pt idx="3">
                  <c:v>BMW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Ford</c:v>
                </c:pt>
                <c:pt idx="9">
                  <c:v>Peugeot</c:v>
                </c:pt>
                <c:pt idx="10">
                  <c:v>Nissan</c:v>
                </c:pt>
                <c:pt idx="11">
                  <c:v>Renault</c:v>
                </c:pt>
                <c:pt idx="12">
                  <c:v>Hyundai</c:v>
                </c:pt>
                <c:pt idx="13">
                  <c:v>Mazda</c:v>
                </c:pt>
                <c:pt idx="14">
                  <c:v>Opel</c:v>
                </c:pt>
                <c:pt idx="15">
                  <c:v>Seat</c:v>
                </c:pt>
                <c:pt idx="16">
                  <c:v>Subaru</c:v>
                </c:pt>
                <c:pt idx="17">
                  <c:v>Honda</c:v>
                </c:pt>
                <c:pt idx="18">
                  <c:v>Citroen</c:v>
                </c:pt>
                <c:pt idx="19">
                  <c:v>Dacia</c:v>
                </c:pt>
                <c:pt idx="20">
                  <c:v>Fiat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20.106354473689635</c:v>
                </c:pt>
                <c:pt idx="1">
                  <c:v>15.09573963765278</c:v>
                </c:pt>
                <c:pt idx="2">
                  <c:v>6.4781416822969273</c:v>
                </c:pt>
                <c:pt idx="3">
                  <c:v>6.4595914833975723</c:v>
                </c:pt>
                <c:pt idx="4">
                  <c:v>6.2019498320176432</c:v>
                </c:pt>
                <c:pt idx="5">
                  <c:v>5.9917142444916216</c:v>
                </c:pt>
                <c:pt idx="6">
                  <c:v>4.6664055897932686</c:v>
                </c:pt>
                <c:pt idx="7">
                  <c:v>4.3407465424490388</c:v>
                </c:pt>
                <c:pt idx="8">
                  <c:v>3.1514726796792876</c:v>
                </c:pt>
                <c:pt idx="9">
                  <c:v>3.1391058804130512</c:v>
                </c:pt>
                <c:pt idx="10">
                  <c:v>3.0731496176597894</c:v>
                </c:pt>
                <c:pt idx="11">
                  <c:v>2.9061978275655953</c:v>
                </c:pt>
                <c:pt idx="12">
                  <c:v>2.3476307273739101</c:v>
                </c:pt>
                <c:pt idx="13">
                  <c:v>2.2239627347115447</c:v>
                </c:pt>
                <c:pt idx="14">
                  <c:v>2.1765566708576376</c:v>
                </c:pt>
                <c:pt idx="15">
                  <c:v>1.6179895706659522</c:v>
                </c:pt>
                <c:pt idx="16">
                  <c:v>1.5808891728672423</c:v>
                </c:pt>
                <c:pt idx="17">
                  <c:v>1.4798936455263103</c:v>
                </c:pt>
                <c:pt idx="18">
                  <c:v>1.2799637240554858</c:v>
                </c:pt>
                <c:pt idx="19">
                  <c:v>1.1171342003833709</c:v>
                </c:pt>
                <c:pt idx="20">
                  <c:v>0.79559741946121976</c:v>
                </c:pt>
                <c:pt idx="21">
                  <c:v>0.66368489395469632</c:v>
                </c:pt>
                <c:pt idx="22">
                  <c:v>0.63276789578910486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7430376"/>
        <c:axId val="287430768"/>
        <c:axId val="0"/>
      </c:bar3DChart>
      <c:catAx>
        <c:axId val="2874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87430768"/>
        <c:crosses val="autoZero"/>
        <c:auto val="0"/>
        <c:lblAlgn val="ctr"/>
        <c:lblOffset val="100"/>
        <c:noMultiLvlLbl val="0"/>
      </c:catAx>
      <c:valAx>
        <c:axId val="287430768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874303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Mazda</c:v>
                </c:pt>
                <c:pt idx="1">
                  <c:v>Kia</c:v>
                </c:pt>
                <c:pt idx="2">
                  <c:v>Seat</c:v>
                </c:pt>
                <c:pt idx="3">
                  <c:v>Audi</c:v>
                </c:pt>
                <c:pt idx="4">
                  <c:v>Ford</c:v>
                </c:pt>
                <c:pt idx="5">
                  <c:v>Renault</c:v>
                </c:pt>
                <c:pt idx="6">
                  <c:v>Opel</c:v>
                </c:pt>
                <c:pt idx="7">
                  <c:v>Volvo</c:v>
                </c:pt>
                <c:pt idx="8">
                  <c:v>BMW</c:v>
                </c:pt>
                <c:pt idx="9">
                  <c:v>Mercedes</c:v>
                </c:pt>
                <c:pt idx="10">
                  <c:v>Peugeot</c:v>
                </c:pt>
                <c:pt idx="11">
                  <c:v>Skoda</c:v>
                </c:pt>
                <c:pt idx="12">
                  <c:v>Subaru</c:v>
                </c:pt>
                <c:pt idx="13">
                  <c:v>Toyota</c:v>
                </c:pt>
                <c:pt idx="14">
                  <c:v>Hyundai</c:v>
                </c:pt>
                <c:pt idx="15">
                  <c:v>Fiat</c:v>
                </c:pt>
                <c:pt idx="16">
                  <c:v>Mini</c:v>
                </c:pt>
                <c:pt idx="17">
                  <c:v>Honda</c:v>
                </c:pt>
                <c:pt idx="18">
                  <c:v>VW</c:v>
                </c:pt>
                <c:pt idx="19">
                  <c:v>Dacia</c:v>
                </c:pt>
                <c:pt idx="20">
                  <c:v>Nissan</c:v>
                </c:pt>
                <c:pt idx="21">
                  <c:v>Citroen</c:v>
                </c:pt>
                <c:pt idx="22">
                  <c:v>Mitsubishi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70.607028753993603</c:v>
                </c:pt>
                <c:pt idx="1">
                  <c:v>43.802345058626472</c:v>
                </c:pt>
                <c:pt idx="2">
                  <c:v>41.640378548895903</c:v>
                </c:pt>
                <c:pt idx="3">
                  <c:v>29.342723004694836</c:v>
                </c:pt>
                <c:pt idx="4">
                  <c:v>25.062972292191439</c:v>
                </c:pt>
                <c:pt idx="5">
                  <c:v>23.192771084337348</c:v>
                </c:pt>
                <c:pt idx="6">
                  <c:v>18.123667377398718</c:v>
                </c:pt>
                <c:pt idx="7">
                  <c:v>18.080638387232256</c:v>
                </c:pt>
                <c:pt idx="8">
                  <c:v>16.216216216216218</c:v>
                </c:pt>
                <c:pt idx="9">
                  <c:v>15.051020408163266</c:v>
                </c:pt>
                <c:pt idx="10">
                  <c:v>14.09028727770178</c:v>
                </c:pt>
                <c:pt idx="11">
                  <c:v>13.754646840148698</c:v>
                </c:pt>
                <c:pt idx="12">
                  <c:v>13.28125</c:v>
                </c:pt>
                <c:pt idx="13">
                  <c:v>10.561497326203209</c:v>
                </c:pt>
                <c:pt idx="14">
                  <c:v>7.7046548956661312</c:v>
                </c:pt>
                <c:pt idx="15">
                  <c:v>6.5891472868217065</c:v>
                </c:pt>
                <c:pt idx="16">
                  <c:v>5.2631578947368416</c:v>
                </c:pt>
                <c:pt idx="17">
                  <c:v>0.58139534883720934</c:v>
                </c:pt>
                <c:pt idx="18">
                  <c:v>-1.3823682837767346</c:v>
                </c:pt>
                <c:pt idx="19">
                  <c:v>-3.125</c:v>
                </c:pt>
                <c:pt idx="20">
                  <c:v>-16.803760282021152</c:v>
                </c:pt>
                <c:pt idx="21">
                  <c:v>-24.867724867724867</c:v>
                </c:pt>
                <c:pt idx="22">
                  <c:v>-37.966101694915253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7431160"/>
        <c:axId val="287432336"/>
        <c:axId val="0"/>
      </c:bar3DChart>
      <c:catAx>
        <c:axId val="28743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87432336"/>
        <c:crosses val="autoZero"/>
        <c:auto val="0"/>
        <c:lblAlgn val="ctr"/>
        <c:lblOffset val="100"/>
        <c:noMultiLvlLbl val="0"/>
      </c:catAx>
      <c:valAx>
        <c:axId val="28743233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8743116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180976</xdr:rowOff>
    </xdr:from>
    <xdr:to>
      <xdr:col>13</xdr:col>
      <xdr:colOff>600075</xdr:colOff>
      <xdr:row>4</xdr:row>
      <xdr:rowOff>76201</xdr:rowOff>
    </xdr:to>
    <xdr:sp macro="" textlink="">
      <xdr:nvSpPr>
        <xdr:cNvPr id="2" name="TextBox 1"/>
        <xdr:cNvSpPr txBox="1"/>
      </xdr:nvSpPr>
      <xdr:spPr>
        <a:xfrm>
          <a:off x="6838950" y="1809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15</xdr:col>
      <xdr:colOff>133349</xdr:colOff>
      <xdr:row>6</xdr:row>
      <xdr:rowOff>161925</xdr:rowOff>
    </xdr:from>
    <xdr:to>
      <xdr:col>15</xdr:col>
      <xdr:colOff>277349</xdr:colOff>
      <xdr:row>8</xdr:row>
      <xdr:rowOff>0</xdr:rowOff>
    </xdr:to>
    <xdr:sp macro="" textlink="">
      <xdr:nvSpPr>
        <xdr:cNvPr id="3" name="Up Arrow 2"/>
        <xdr:cNvSpPr/>
      </xdr:nvSpPr>
      <xdr:spPr>
        <a:xfrm rot="8100000">
          <a:off x="8553449" y="11715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15</xdr:col>
      <xdr:colOff>142876</xdr:colOff>
      <xdr:row>5</xdr:row>
      <xdr:rowOff>57149</xdr:rowOff>
    </xdr:from>
    <xdr:to>
      <xdr:col>15</xdr:col>
      <xdr:colOff>286876</xdr:colOff>
      <xdr:row>6</xdr:row>
      <xdr:rowOff>57149</xdr:rowOff>
    </xdr:to>
    <xdr:sp macro="" textlink="">
      <xdr:nvSpPr>
        <xdr:cNvPr id="5" name="Up Arrow 4"/>
        <xdr:cNvSpPr/>
      </xdr:nvSpPr>
      <xdr:spPr>
        <a:xfrm rot="2400000">
          <a:off x="8562976" y="876299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139700</xdr:rowOff>
    </xdr:from>
    <xdr:to>
      <xdr:col>1</xdr:col>
      <xdr:colOff>596900</xdr:colOff>
      <xdr:row>6</xdr:row>
      <xdr:rowOff>76200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0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165100</xdr:rowOff>
    </xdr:from>
    <xdr:to>
      <xdr:col>2</xdr:col>
      <xdr:colOff>393700</xdr:colOff>
      <xdr:row>11</xdr:row>
      <xdr:rowOff>101600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79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25400</xdr:rowOff>
    </xdr:from>
    <xdr:to>
      <xdr:col>3</xdr:col>
      <xdr:colOff>190500</xdr:colOff>
      <xdr:row>24</xdr:row>
      <xdr:rowOff>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06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177800</xdr:rowOff>
    </xdr:from>
    <xdr:to>
      <xdr:col>3</xdr:col>
      <xdr:colOff>596900</xdr:colOff>
      <xdr:row>24</xdr:row>
      <xdr:rowOff>114300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368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25400</xdr:rowOff>
    </xdr:from>
    <xdr:to>
      <xdr:col>4</xdr:col>
      <xdr:colOff>393700</xdr:colOff>
      <xdr:row>24</xdr:row>
      <xdr:rowOff>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06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63500</xdr:rowOff>
    </xdr:from>
    <xdr:to>
      <xdr:col>5</xdr:col>
      <xdr:colOff>190500</xdr:colOff>
      <xdr:row>23</xdr:row>
      <xdr:rowOff>38100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254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152400</xdr:rowOff>
    </xdr:from>
    <xdr:to>
      <xdr:col>5</xdr:col>
      <xdr:colOff>596900</xdr:colOff>
      <xdr:row>26</xdr:row>
      <xdr:rowOff>88900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152400</xdr:rowOff>
    </xdr:from>
    <xdr:to>
      <xdr:col>6</xdr:col>
      <xdr:colOff>393700</xdr:colOff>
      <xdr:row>26</xdr:row>
      <xdr:rowOff>88900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0</xdr:rowOff>
    </xdr:from>
    <xdr:to>
      <xdr:col>7</xdr:col>
      <xdr:colOff>190500</xdr:colOff>
      <xdr:row>26</xdr:row>
      <xdr:rowOff>165100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53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50800</xdr:rowOff>
    </xdr:from>
    <xdr:to>
      <xdr:col>7</xdr:col>
      <xdr:colOff>596900</xdr:colOff>
      <xdr:row>28</xdr:row>
      <xdr:rowOff>177800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94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38100</xdr:rowOff>
    </xdr:from>
    <xdr:to>
      <xdr:col>8</xdr:col>
      <xdr:colOff>393700</xdr:colOff>
      <xdr:row>28</xdr:row>
      <xdr:rowOff>165100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81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88900</xdr:rowOff>
    </xdr:from>
    <xdr:to>
      <xdr:col>9</xdr:col>
      <xdr:colOff>190500</xdr:colOff>
      <xdr:row>29</xdr:row>
      <xdr:rowOff>25400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3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12700</xdr:rowOff>
    </xdr:from>
    <xdr:to>
      <xdr:col>9</xdr:col>
      <xdr:colOff>596900</xdr:colOff>
      <xdr:row>28</xdr:row>
      <xdr:rowOff>177800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46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38100</xdr:rowOff>
    </xdr:from>
    <xdr:to>
      <xdr:col>10</xdr:col>
      <xdr:colOff>393700</xdr:colOff>
      <xdr:row>29</xdr:row>
      <xdr:rowOff>165100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25400</xdr:rowOff>
    </xdr:from>
    <xdr:to>
      <xdr:col>11</xdr:col>
      <xdr:colOff>190500</xdr:colOff>
      <xdr:row>29</xdr:row>
      <xdr:rowOff>152400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59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165100</xdr:rowOff>
    </xdr:from>
    <xdr:to>
      <xdr:col>11</xdr:col>
      <xdr:colOff>596900</xdr:colOff>
      <xdr:row>30</xdr:row>
      <xdr:rowOff>101600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29</xdr:row>
      <xdr:rowOff>127000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152400</xdr:rowOff>
    </xdr:from>
    <xdr:to>
      <xdr:col>13</xdr:col>
      <xdr:colOff>190500</xdr:colOff>
      <xdr:row>30</xdr:row>
      <xdr:rowOff>88900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114300</xdr:rowOff>
    </xdr:from>
    <xdr:to>
      <xdr:col>13</xdr:col>
      <xdr:colOff>596900</xdr:colOff>
      <xdr:row>30</xdr:row>
      <xdr:rowOff>50800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25400</xdr:rowOff>
    </xdr:from>
    <xdr:to>
      <xdr:col>15</xdr:col>
      <xdr:colOff>190500</xdr:colOff>
      <xdr:row>30</xdr:row>
      <xdr:rowOff>152400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76200</xdr:rowOff>
    </xdr:from>
    <xdr:to>
      <xdr:col>15</xdr:col>
      <xdr:colOff>596900</xdr:colOff>
      <xdr:row>30</xdr:row>
      <xdr:rowOff>12700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88900</xdr:rowOff>
    </xdr:from>
    <xdr:to>
      <xdr:col>16</xdr:col>
      <xdr:colOff>393700</xdr:colOff>
      <xdr:row>31</xdr:row>
      <xdr:rowOff>25400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134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47"/>
  <sheetViews>
    <sheetView tabSelected="1" zoomScaleNormal="100" workbookViewId="0">
      <pane ySplit="9" topLeftCell="A10" activePane="bottomLeft" state="frozen"/>
      <selection pane="bottomLeft" activeCell="Q182" sqref="Q182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379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1279.4761904761904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26869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380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10.413129598189022</v>
      </c>
      <c r="E10" s="20">
        <v>5623</v>
      </c>
      <c r="F10" s="14">
        <v>4762</v>
      </c>
      <c r="G10" s="31">
        <f t="shared" ref="G10:G73" si="1">IF(F10=0,"",SUM(((E10-F10)/F10)*100))</f>
        <v>18.080638387232256</v>
      </c>
      <c r="H10" s="32">
        <f t="shared" ref="H10:H73" si="2">IF(E10=0,"",SUM((E10/CntPeriod)*100))</f>
        <v>20.927462875432653</v>
      </c>
      <c r="I10" s="33">
        <f t="shared" ref="I10:I73" si="3">IF(F10=0,"",SUM((F10/CntPeriodPrevYear)*100))</f>
        <v>20.063197809142615</v>
      </c>
      <c r="J10" s="20">
        <v>9755</v>
      </c>
      <c r="K10" s="14">
        <v>8835</v>
      </c>
      <c r="L10" s="31">
        <f t="shared" ref="L10:L73" si="4">IF(K10=0,"",SUM(((J10-K10)/K10)*100))</f>
        <v>10.413129598189022</v>
      </c>
      <c r="M10" s="32">
        <f t="shared" ref="M10:M73" si="5">IF(J10=0,"",SUM((J10/CntYearAck)*100))</f>
        <v>20.106354473689635</v>
      </c>
      <c r="N10" s="34">
        <f t="shared" ref="N10:N73" si="6">IF(K10=0,"",SUM((K10/CntPrevYearAck)*100))</f>
        <v>20.014498334956844</v>
      </c>
    </row>
    <row r="11" spans="1:19" ht="14.25" hidden="1" outlineLevel="1" x14ac:dyDescent="0.25">
      <c r="A11" s="36"/>
      <c r="B11" s="50" t="s">
        <v>19</v>
      </c>
      <c r="C11" s="42">
        <f t="shared" si="0"/>
        <v>7.652264445601249</v>
      </c>
      <c r="D11" s="48"/>
      <c r="E11" s="20">
        <v>2430</v>
      </c>
      <c r="F11" s="14">
        <v>2156</v>
      </c>
      <c r="G11" s="49">
        <f t="shared" si="1"/>
        <v>12.708719851576994</v>
      </c>
      <c r="H11" s="33">
        <f t="shared" si="2"/>
        <v>9.043879563809595</v>
      </c>
      <c r="I11" s="33">
        <f t="shared" si="3"/>
        <v>9.0836317674320632</v>
      </c>
      <c r="J11" s="20">
        <v>4136</v>
      </c>
      <c r="K11" s="14">
        <v>3842</v>
      </c>
      <c r="L11" s="49">
        <f t="shared" si="4"/>
        <v>7.652264445601249</v>
      </c>
      <c r="M11" s="33">
        <f t="shared" si="5"/>
        <v>8.5248469608590813</v>
      </c>
      <c r="N11" s="34">
        <f t="shared" si="6"/>
        <v>8.703531703780893</v>
      </c>
    </row>
    <row r="12" spans="1:19" ht="14.25" hidden="1" outlineLevel="1" x14ac:dyDescent="0.25">
      <c r="A12" s="36"/>
      <c r="B12" s="50" t="s">
        <v>20</v>
      </c>
      <c r="C12" s="42">
        <f t="shared" si="0"/>
        <v>-10.133060388945752</v>
      </c>
      <c r="D12" s="48"/>
      <c r="E12" s="20">
        <v>943</v>
      </c>
      <c r="F12" s="14">
        <v>969</v>
      </c>
      <c r="G12" s="49">
        <f t="shared" si="1"/>
        <v>-2.6831785345717232</v>
      </c>
      <c r="H12" s="33">
        <f t="shared" si="2"/>
        <v>3.5096207525401018</v>
      </c>
      <c r="I12" s="33">
        <f t="shared" si="3"/>
        <v>4.0825784706130186</v>
      </c>
      <c r="J12" s="20">
        <v>1756</v>
      </c>
      <c r="K12" s="14">
        <v>1954</v>
      </c>
      <c r="L12" s="49">
        <f t="shared" si="4"/>
        <v>-10.133060388945752</v>
      </c>
      <c r="M12" s="33">
        <f t="shared" si="5"/>
        <v>3.6193499185852378</v>
      </c>
      <c r="N12" s="34">
        <f t="shared" si="6"/>
        <v>4.4265228915116781</v>
      </c>
    </row>
    <row r="13" spans="1:19" ht="14.25" hidden="1" outlineLevel="1" x14ac:dyDescent="0.25">
      <c r="A13" s="36"/>
      <c r="B13" s="50" t="s">
        <v>21</v>
      </c>
      <c r="C13" s="42">
        <f t="shared" si="0"/>
        <v>34.789644012944983</v>
      </c>
      <c r="D13" s="48"/>
      <c r="E13" s="20">
        <v>988</v>
      </c>
      <c r="F13" s="14">
        <v>599</v>
      </c>
      <c r="G13" s="49">
        <f t="shared" si="1"/>
        <v>64.941569282136896</v>
      </c>
      <c r="H13" s="33">
        <f t="shared" si="2"/>
        <v>3.6771000037217609</v>
      </c>
      <c r="I13" s="33">
        <f t="shared" si="3"/>
        <v>2.523699178428481</v>
      </c>
      <c r="J13" s="20">
        <v>1666</v>
      </c>
      <c r="K13" s="14">
        <v>1236</v>
      </c>
      <c r="L13" s="49">
        <f t="shared" si="4"/>
        <v>34.789644012944983</v>
      </c>
      <c r="M13" s="33">
        <f t="shared" si="5"/>
        <v>3.4338479295916895</v>
      </c>
      <c r="N13" s="34">
        <f t="shared" si="6"/>
        <v>2.7999909385406521</v>
      </c>
    </row>
    <row r="14" spans="1:19" ht="14.25" hidden="1" outlineLevel="1" x14ac:dyDescent="0.25">
      <c r="A14" s="36"/>
      <c r="B14" s="50" t="s">
        <v>22</v>
      </c>
      <c r="C14" s="42">
        <f t="shared" si="0"/>
        <v>-13.157894736842104</v>
      </c>
      <c r="D14" s="48"/>
      <c r="E14" s="20">
        <v>907</v>
      </c>
      <c r="F14" s="14">
        <v>1005</v>
      </c>
      <c r="G14" s="49">
        <f t="shared" si="1"/>
        <v>-9.7512437810945283</v>
      </c>
      <c r="H14" s="33">
        <f t="shared" si="2"/>
        <v>3.3756373515947748</v>
      </c>
      <c r="I14" s="33">
        <f t="shared" si="3"/>
        <v>4.2342532125552976</v>
      </c>
      <c r="J14" s="20">
        <v>1518</v>
      </c>
      <c r="K14" s="14">
        <v>1748</v>
      </c>
      <c r="L14" s="49">
        <f t="shared" si="4"/>
        <v>-13.157894736842104</v>
      </c>
      <c r="M14" s="33">
        <f t="shared" si="5"/>
        <v>3.1288002143578542</v>
      </c>
      <c r="N14" s="34">
        <f t="shared" si="6"/>
        <v>3.959857735088236</v>
      </c>
    </row>
    <row r="15" spans="1:19" ht="14.25" hidden="1" outlineLevel="1" x14ac:dyDescent="0.25">
      <c r="A15" s="36"/>
      <c r="B15" s="50" t="s">
        <v>23</v>
      </c>
      <c r="C15" s="42" t="str">
        <f t="shared" si="0"/>
        <v/>
      </c>
      <c r="D15" s="48"/>
      <c r="E15" s="20">
        <v>343</v>
      </c>
      <c r="F15" s="14">
        <v>0</v>
      </c>
      <c r="G15" s="49" t="str">
        <f t="shared" si="1"/>
        <v/>
      </c>
      <c r="H15" s="33">
        <f t="shared" si="2"/>
        <v>1.2765640701179799</v>
      </c>
      <c r="I15" s="33" t="str">
        <f t="shared" si="3"/>
        <v/>
      </c>
      <c r="J15" s="20">
        <v>651</v>
      </c>
      <c r="K15" s="14">
        <v>0</v>
      </c>
      <c r="L15" s="49" t="str">
        <f t="shared" si="4"/>
        <v/>
      </c>
      <c r="M15" s="33">
        <f t="shared" si="5"/>
        <v>1.3417977203866687</v>
      </c>
      <c r="N15" s="34" t="str">
        <f t="shared" si="6"/>
        <v/>
      </c>
    </row>
    <row r="16" spans="1:19" ht="14.25" hidden="1" outlineLevel="1" x14ac:dyDescent="0.25">
      <c r="A16" s="36"/>
      <c r="B16" s="50" t="s">
        <v>24</v>
      </c>
      <c r="C16" s="42">
        <f t="shared" si="0"/>
        <v>-48.148148148148145</v>
      </c>
      <c r="D16" s="48"/>
      <c r="E16" s="20">
        <v>12</v>
      </c>
      <c r="F16" s="14">
        <v>33</v>
      </c>
      <c r="G16" s="49">
        <f t="shared" si="1"/>
        <v>-63.636363636363633</v>
      </c>
      <c r="H16" s="33">
        <f t="shared" si="2"/>
        <v>4.4661133648442444E-2</v>
      </c>
      <c r="I16" s="33">
        <f t="shared" si="3"/>
        <v>0.13903518011375604</v>
      </c>
      <c r="J16" s="20">
        <v>28</v>
      </c>
      <c r="K16" s="14">
        <v>54</v>
      </c>
      <c r="L16" s="49">
        <f t="shared" si="4"/>
        <v>-48.148148148148145</v>
      </c>
      <c r="M16" s="33">
        <f t="shared" si="5"/>
        <v>5.7711729909104025E-2</v>
      </c>
      <c r="N16" s="34">
        <f t="shared" si="6"/>
        <v>0.12232970119837799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0</v>
      </c>
      <c r="K17" s="14">
        <v>1</v>
      </c>
      <c r="L17" s="49">
        <f t="shared" si="4"/>
        <v>-100</v>
      </c>
      <c r="M17" s="33" t="str">
        <f t="shared" si="5"/>
        <v/>
      </c>
      <c r="N17" s="34">
        <f t="shared" si="6"/>
        <v>2.2653648370069999E-3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2.2333891680625348</v>
      </c>
      <c r="D18" s="48"/>
      <c r="E18" s="20">
        <v>3781</v>
      </c>
      <c r="F18" s="14">
        <v>3834</v>
      </c>
      <c r="G18" s="49">
        <f t="shared" si="1"/>
        <v>-1.3823682837767346</v>
      </c>
      <c r="H18" s="33">
        <f t="shared" si="2"/>
        <v>14.071978860396738</v>
      </c>
      <c r="I18" s="33">
        <f t="shared" si="3"/>
        <v>16.153360016852751</v>
      </c>
      <c r="J18" s="20">
        <v>7324</v>
      </c>
      <c r="K18" s="14">
        <v>7164</v>
      </c>
      <c r="L18" s="49">
        <f t="shared" si="4"/>
        <v>2.2333891680625348</v>
      </c>
      <c r="M18" s="33">
        <f t="shared" si="5"/>
        <v>15.09573963765278</v>
      </c>
      <c r="N18" s="34">
        <f t="shared" si="6"/>
        <v>16.229073692318146</v>
      </c>
    </row>
    <row r="19" spans="1:14" ht="14.25" hidden="1" outlineLevel="1" x14ac:dyDescent="0.25">
      <c r="A19" s="36"/>
      <c r="B19" s="50" t="s">
        <v>28</v>
      </c>
      <c r="C19" s="42">
        <f t="shared" si="0"/>
        <v>2.6994839221913458</v>
      </c>
      <c r="D19" s="48"/>
      <c r="E19" s="20">
        <v>1352</v>
      </c>
      <c r="F19" s="14">
        <v>1306</v>
      </c>
      <c r="G19" s="49">
        <f t="shared" si="1"/>
        <v>3.522205206738132</v>
      </c>
      <c r="H19" s="33">
        <f t="shared" si="2"/>
        <v>5.0318210577245148</v>
      </c>
      <c r="I19" s="33">
        <f t="shared" si="3"/>
        <v>5.5024225826838</v>
      </c>
      <c r="J19" s="20">
        <v>2587</v>
      </c>
      <c r="K19" s="14">
        <v>2519</v>
      </c>
      <c r="L19" s="49">
        <f t="shared" si="4"/>
        <v>2.6994839221913458</v>
      </c>
      <c r="M19" s="33">
        <f t="shared" si="5"/>
        <v>5.3321516169590044</v>
      </c>
      <c r="N19" s="34">
        <f t="shared" si="6"/>
        <v>5.7064540244206334</v>
      </c>
    </row>
    <row r="20" spans="1:14" ht="14.25" hidden="1" outlineLevel="1" x14ac:dyDescent="0.25">
      <c r="A20" s="36"/>
      <c r="B20" s="50" t="s">
        <v>29</v>
      </c>
      <c r="C20" s="42">
        <f t="shared" si="0"/>
        <v>-21.357142857142858</v>
      </c>
      <c r="D20" s="48"/>
      <c r="E20" s="20">
        <v>1231</v>
      </c>
      <c r="F20" s="14">
        <v>1697</v>
      </c>
      <c r="G20" s="49">
        <f t="shared" si="1"/>
        <v>-27.460223924572773</v>
      </c>
      <c r="H20" s="33">
        <f t="shared" si="2"/>
        <v>4.5814879601027201</v>
      </c>
      <c r="I20" s="33">
        <f t="shared" si="3"/>
        <v>7.1497788076680004</v>
      </c>
      <c r="J20" s="20">
        <v>2202</v>
      </c>
      <c r="K20" s="14">
        <v>2800</v>
      </c>
      <c r="L20" s="49">
        <f t="shared" si="4"/>
        <v>-21.357142857142858</v>
      </c>
      <c r="M20" s="33">
        <f t="shared" si="5"/>
        <v>4.5386153307088239</v>
      </c>
      <c r="N20" s="34">
        <f t="shared" si="6"/>
        <v>6.3430215436195994</v>
      </c>
    </row>
    <row r="21" spans="1:14" ht="14.25" hidden="1" outlineLevel="1" x14ac:dyDescent="0.25">
      <c r="A21" s="36"/>
      <c r="B21" s="50" t="s">
        <v>30</v>
      </c>
      <c r="C21" s="42">
        <f t="shared" si="0"/>
        <v>61.211129296235676</v>
      </c>
      <c r="D21" s="48"/>
      <c r="E21" s="20">
        <v>353</v>
      </c>
      <c r="F21" s="14">
        <v>223</v>
      </c>
      <c r="G21" s="49">
        <f t="shared" si="1"/>
        <v>58.295964125560538</v>
      </c>
      <c r="H21" s="33">
        <f t="shared" si="2"/>
        <v>1.3137816814916818</v>
      </c>
      <c r="I21" s="33">
        <f t="shared" si="3"/>
        <v>0.93954076258689689</v>
      </c>
      <c r="J21" s="20">
        <v>985</v>
      </c>
      <c r="K21" s="14">
        <v>611</v>
      </c>
      <c r="L21" s="49">
        <f t="shared" si="4"/>
        <v>61.211129296235676</v>
      </c>
      <c r="M21" s="33">
        <f t="shared" si="5"/>
        <v>2.0302162128738379</v>
      </c>
      <c r="N21" s="34">
        <f t="shared" si="6"/>
        <v>1.384137915411277</v>
      </c>
    </row>
    <row r="22" spans="1:14" ht="14.25" hidden="1" outlineLevel="1" x14ac:dyDescent="0.25">
      <c r="A22" s="36"/>
      <c r="B22" s="50" t="s">
        <v>31</v>
      </c>
      <c r="C22" s="42">
        <f t="shared" si="0"/>
        <v>12.068965517241379</v>
      </c>
      <c r="D22" s="48"/>
      <c r="E22" s="20">
        <v>232</v>
      </c>
      <c r="F22" s="14">
        <v>205</v>
      </c>
      <c r="G22" s="49">
        <f t="shared" si="1"/>
        <v>13.170731707317074</v>
      </c>
      <c r="H22" s="33">
        <f t="shared" si="2"/>
        <v>0.8634485838698871</v>
      </c>
      <c r="I22" s="33">
        <f t="shared" si="3"/>
        <v>0.86370339161575738</v>
      </c>
      <c r="J22" s="20">
        <v>455</v>
      </c>
      <c r="K22" s="14">
        <v>406</v>
      </c>
      <c r="L22" s="49">
        <f t="shared" si="4"/>
        <v>12.068965517241379</v>
      </c>
      <c r="M22" s="33">
        <f t="shared" si="5"/>
        <v>0.93781561102294042</v>
      </c>
      <c r="N22" s="34">
        <f t="shared" si="6"/>
        <v>0.91973812382484199</v>
      </c>
    </row>
    <row r="23" spans="1:14" ht="14.25" hidden="1" outlineLevel="1" x14ac:dyDescent="0.25">
      <c r="A23" s="36"/>
      <c r="B23" s="50" t="s">
        <v>32</v>
      </c>
      <c r="C23" s="42">
        <f t="shared" si="0"/>
        <v>52.5</v>
      </c>
      <c r="D23" s="48"/>
      <c r="E23" s="20">
        <v>117</v>
      </c>
      <c r="F23" s="14">
        <v>85</v>
      </c>
      <c r="G23" s="49">
        <f t="shared" si="1"/>
        <v>37.647058823529413</v>
      </c>
      <c r="H23" s="33">
        <f t="shared" si="2"/>
        <v>0.43544605307231382</v>
      </c>
      <c r="I23" s="33">
        <f t="shared" si="3"/>
        <v>0.35812091847482619</v>
      </c>
      <c r="J23" s="20">
        <v>244</v>
      </c>
      <c r="K23" s="14">
        <v>160</v>
      </c>
      <c r="L23" s="49">
        <f t="shared" si="4"/>
        <v>52.5</v>
      </c>
      <c r="M23" s="33">
        <f t="shared" si="5"/>
        <v>0.50291650349362083</v>
      </c>
      <c r="N23" s="34">
        <f t="shared" si="6"/>
        <v>0.36245837392112001</v>
      </c>
    </row>
    <row r="24" spans="1:14" ht="14.25" hidden="1" outlineLevel="1" x14ac:dyDescent="0.25">
      <c r="A24" s="36"/>
      <c r="B24" s="50" t="s">
        <v>33</v>
      </c>
      <c r="C24" s="42">
        <f t="shared" si="0"/>
        <v>30.588235294117649</v>
      </c>
      <c r="D24" s="48"/>
      <c r="E24" s="20">
        <v>119</v>
      </c>
      <c r="F24" s="14">
        <v>71</v>
      </c>
      <c r="G24" s="49">
        <f t="shared" si="1"/>
        <v>67.605633802816897</v>
      </c>
      <c r="H24" s="33">
        <f t="shared" si="2"/>
        <v>0.44288957534705425</v>
      </c>
      <c r="I24" s="33">
        <f t="shared" si="3"/>
        <v>0.29913629660838426</v>
      </c>
      <c r="J24" s="20">
        <v>222</v>
      </c>
      <c r="K24" s="14">
        <v>170</v>
      </c>
      <c r="L24" s="49">
        <f t="shared" si="4"/>
        <v>30.588235294117649</v>
      </c>
      <c r="M24" s="33">
        <f t="shared" si="5"/>
        <v>0.45757157285075334</v>
      </c>
      <c r="N24" s="34">
        <f t="shared" si="6"/>
        <v>0.38511202229118996</v>
      </c>
    </row>
    <row r="25" spans="1:14" ht="14.25" hidden="1" outlineLevel="1" x14ac:dyDescent="0.25">
      <c r="A25" s="36"/>
      <c r="B25" s="50" t="s">
        <v>34</v>
      </c>
      <c r="C25" s="42">
        <f t="shared" si="0"/>
        <v>-22.674418604651162</v>
      </c>
      <c r="D25" s="48"/>
      <c r="E25" s="20">
        <v>85</v>
      </c>
      <c r="F25" s="14">
        <v>98</v>
      </c>
      <c r="G25" s="49">
        <f t="shared" si="1"/>
        <v>-13.26530612244898</v>
      </c>
      <c r="H25" s="33">
        <f t="shared" si="2"/>
        <v>0.31634969667646728</v>
      </c>
      <c r="I25" s="33">
        <f t="shared" si="3"/>
        <v>0.41289235306509375</v>
      </c>
      <c r="J25" s="20">
        <v>133</v>
      </c>
      <c r="K25" s="14">
        <v>172</v>
      </c>
      <c r="L25" s="49">
        <f t="shared" si="4"/>
        <v>-22.674418604651162</v>
      </c>
      <c r="M25" s="33">
        <f t="shared" si="5"/>
        <v>0.27413071706824416</v>
      </c>
      <c r="N25" s="34">
        <f t="shared" si="6"/>
        <v>0.38964275196520398</v>
      </c>
    </row>
    <row r="26" spans="1:14" ht="14.25" hidden="1" outlineLevel="1" x14ac:dyDescent="0.25">
      <c r="A26" s="36"/>
      <c r="B26" s="50" t="s">
        <v>35</v>
      </c>
      <c r="C26" s="42">
        <f t="shared" si="0"/>
        <v>8.4112149532710276</v>
      </c>
      <c r="D26" s="48"/>
      <c r="E26" s="20">
        <v>75</v>
      </c>
      <c r="F26" s="14">
        <v>36</v>
      </c>
      <c r="G26" s="49">
        <f t="shared" si="1"/>
        <v>108.33333333333333</v>
      </c>
      <c r="H26" s="33">
        <f t="shared" si="2"/>
        <v>0.27913208530276529</v>
      </c>
      <c r="I26" s="33">
        <f t="shared" si="3"/>
        <v>0.15167474194227934</v>
      </c>
      <c r="J26" s="20">
        <v>116</v>
      </c>
      <c r="K26" s="14">
        <v>107</v>
      </c>
      <c r="L26" s="49">
        <f t="shared" si="4"/>
        <v>8.4112149532710276</v>
      </c>
      <c r="M26" s="33">
        <f t="shared" si="5"/>
        <v>0.23909145248057379</v>
      </c>
      <c r="N26" s="34">
        <f t="shared" si="6"/>
        <v>0.242394037559749</v>
      </c>
    </row>
    <row r="27" spans="1:14" ht="14.25" hidden="1" outlineLevel="1" x14ac:dyDescent="0.25">
      <c r="A27" s="36"/>
      <c r="B27" s="50" t="s">
        <v>36</v>
      </c>
      <c r="C27" s="42">
        <f t="shared" si="0"/>
        <v>117.30769230769231</v>
      </c>
      <c r="D27" s="48"/>
      <c r="E27" s="20">
        <v>58</v>
      </c>
      <c r="F27" s="14">
        <v>26</v>
      </c>
      <c r="G27" s="49">
        <f t="shared" si="1"/>
        <v>123.07692307692308</v>
      </c>
      <c r="H27" s="33">
        <f t="shared" si="2"/>
        <v>0.21586214596747177</v>
      </c>
      <c r="I27" s="33">
        <f t="shared" si="3"/>
        <v>0.10954286918053507</v>
      </c>
      <c r="J27" s="20">
        <v>113</v>
      </c>
      <c r="K27" s="14">
        <v>52</v>
      </c>
      <c r="L27" s="49">
        <f t="shared" si="4"/>
        <v>117.30769230769231</v>
      </c>
      <c r="M27" s="33">
        <f t="shared" si="5"/>
        <v>0.23290805284745553</v>
      </c>
      <c r="N27" s="34">
        <f t="shared" si="6"/>
        <v>0.11779897152436401</v>
      </c>
    </row>
    <row r="28" spans="1:14" ht="14.25" hidden="1" outlineLevel="1" x14ac:dyDescent="0.25">
      <c r="A28" s="36"/>
      <c r="B28" s="50" t="s">
        <v>37</v>
      </c>
      <c r="C28" s="42">
        <f t="shared" si="0"/>
        <v>65.454545454545453</v>
      </c>
      <c r="D28" s="48"/>
      <c r="E28" s="20">
        <v>55</v>
      </c>
      <c r="F28" s="14">
        <v>31</v>
      </c>
      <c r="G28" s="49">
        <f t="shared" si="1"/>
        <v>77.41935483870968</v>
      </c>
      <c r="H28" s="33">
        <f t="shared" si="2"/>
        <v>0.20469686255536121</v>
      </c>
      <c r="I28" s="33">
        <f t="shared" si="3"/>
        <v>0.13060880556140722</v>
      </c>
      <c r="J28" s="20">
        <v>91</v>
      </c>
      <c r="K28" s="14">
        <v>55</v>
      </c>
      <c r="L28" s="49">
        <f t="shared" si="4"/>
        <v>65.454545454545453</v>
      </c>
      <c r="M28" s="33">
        <f t="shared" si="5"/>
        <v>0.1875631222045881</v>
      </c>
      <c r="N28" s="34">
        <f t="shared" si="6"/>
        <v>0.12459506603538499</v>
      </c>
    </row>
    <row r="29" spans="1:14" ht="14.25" hidden="1" outlineLevel="1" x14ac:dyDescent="0.25">
      <c r="A29" s="36"/>
      <c r="B29" s="50" t="s">
        <v>38</v>
      </c>
      <c r="C29" s="42">
        <f t="shared" si="0"/>
        <v>53.846153846153847</v>
      </c>
      <c r="D29" s="48"/>
      <c r="E29" s="20">
        <v>43</v>
      </c>
      <c r="F29" s="14">
        <v>30</v>
      </c>
      <c r="G29" s="49">
        <f t="shared" si="1"/>
        <v>43.333333333333336</v>
      </c>
      <c r="H29" s="33">
        <f t="shared" si="2"/>
        <v>0.16003572890691875</v>
      </c>
      <c r="I29" s="33">
        <f t="shared" si="3"/>
        <v>0.12639561828523277</v>
      </c>
      <c r="J29" s="20">
        <v>80</v>
      </c>
      <c r="K29" s="14">
        <v>52</v>
      </c>
      <c r="L29" s="49">
        <f t="shared" si="4"/>
        <v>53.846153846153847</v>
      </c>
      <c r="M29" s="33">
        <f t="shared" si="5"/>
        <v>0.16489065688315435</v>
      </c>
      <c r="N29" s="34">
        <f t="shared" si="6"/>
        <v>0.11779897152436401</v>
      </c>
    </row>
    <row r="30" spans="1:14" ht="14.25" hidden="1" outlineLevel="1" x14ac:dyDescent="0.25">
      <c r="A30" s="36"/>
      <c r="B30" s="50" t="s">
        <v>39</v>
      </c>
      <c r="C30" s="42" t="str">
        <f t="shared" si="0"/>
        <v/>
      </c>
      <c r="D30" s="48"/>
      <c r="E30" s="20">
        <v>27</v>
      </c>
      <c r="F30" s="14">
        <v>0</v>
      </c>
      <c r="G30" s="49" t="str">
        <f t="shared" si="1"/>
        <v/>
      </c>
      <c r="H30" s="33">
        <f t="shared" si="2"/>
        <v>0.1004875507089955</v>
      </c>
      <c r="I30" s="33" t="str">
        <f t="shared" si="3"/>
        <v/>
      </c>
      <c r="J30" s="20">
        <v>44</v>
      </c>
      <c r="K30" s="14">
        <v>0</v>
      </c>
      <c r="L30" s="49" t="str">
        <f t="shared" si="4"/>
        <v/>
      </c>
      <c r="M30" s="33">
        <f t="shared" si="5"/>
        <v>9.0689861285734905E-2</v>
      </c>
      <c r="N30" s="34" t="str">
        <f t="shared" si="6"/>
        <v/>
      </c>
    </row>
    <row r="31" spans="1:14" ht="14.25" hidden="1" outlineLevel="1" x14ac:dyDescent="0.25">
      <c r="A31" s="36"/>
      <c r="B31" s="50" t="s">
        <v>40</v>
      </c>
      <c r="C31" s="42">
        <f t="shared" si="0"/>
        <v>160</v>
      </c>
      <c r="D31" s="48"/>
      <c r="E31" s="20">
        <v>13</v>
      </c>
      <c r="F31" s="14">
        <v>2</v>
      </c>
      <c r="G31" s="49">
        <f t="shared" si="1"/>
        <v>550</v>
      </c>
      <c r="H31" s="33">
        <f t="shared" si="2"/>
        <v>4.8382894785812647E-2</v>
      </c>
      <c r="I31" s="33">
        <f t="shared" si="3"/>
        <v>8.426374552348851E-3</v>
      </c>
      <c r="J31" s="20">
        <v>26</v>
      </c>
      <c r="K31" s="14">
        <v>10</v>
      </c>
      <c r="L31" s="49">
        <f t="shared" si="4"/>
        <v>160</v>
      </c>
      <c r="M31" s="33">
        <f t="shared" si="5"/>
        <v>5.358946348702516E-2</v>
      </c>
      <c r="N31" s="34">
        <f t="shared" si="6"/>
        <v>2.2653648370070001E-2</v>
      </c>
    </row>
    <row r="32" spans="1:14" ht="14.25" hidden="1" outlineLevel="1" x14ac:dyDescent="0.25">
      <c r="A32" s="36"/>
      <c r="B32" s="50" t="s">
        <v>41</v>
      </c>
      <c r="C32" s="42">
        <f t="shared" si="0"/>
        <v>41.666666666666671</v>
      </c>
      <c r="D32" s="48"/>
      <c r="E32" s="20">
        <v>12</v>
      </c>
      <c r="F32" s="14">
        <v>6</v>
      </c>
      <c r="G32" s="49">
        <f t="shared" si="1"/>
        <v>100</v>
      </c>
      <c r="H32" s="33">
        <f t="shared" si="2"/>
        <v>4.4661133648442444E-2</v>
      </c>
      <c r="I32" s="33">
        <f t="shared" si="3"/>
        <v>2.5279123657046557E-2</v>
      </c>
      <c r="J32" s="20">
        <v>17</v>
      </c>
      <c r="K32" s="14">
        <v>12</v>
      </c>
      <c r="L32" s="49">
        <f t="shared" si="4"/>
        <v>41.666666666666671</v>
      </c>
      <c r="M32" s="33">
        <f t="shared" si="5"/>
        <v>3.5039264587670302E-2</v>
      </c>
      <c r="N32" s="34">
        <f t="shared" si="6"/>
        <v>2.7184378044084002E-2</v>
      </c>
    </row>
    <row r="33" spans="1:14" ht="14.25" hidden="1" outlineLevel="1" x14ac:dyDescent="0.25">
      <c r="A33" s="36"/>
      <c r="B33" s="50" t="s">
        <v>42</v>
      </c>
      <c r="C33" s="42" t="str">
        <f t="shared" si="0"/>
        <v/>
      </c>
      <c r="D33" s="48"/>
      <c r="E33" s="20">
        <v>9</v>
      </c>
      <c r="F33" s="14">
        <v>0</v>
      </c>
      <c r="G33" s="49" t="str">
        <f t="shared" si="1"/>
        <v/>
      </c>
      <c r="H33" s="33">
        <f t="shared" si="2"/>
        <v>3.349585023633183E-2</v>
      </c>
      <c r="I33" s="33" t="str">
        <f t="shared" si="3"/>
        <v/>
      </c>
      <c r="J33" s="20">
        <v>9</v>
      </c>
      <c r="K33" s="14">
        <v>0</v>
      </c>
      <c r="L33" s="49" t="str">
        <f t="shared" si="4"/>
        <v/>
      </c>
      <c r="M33" s="33">
        <f t="shared" si="5"/>
        <v>1.8550198899354865E-2</v>
      </c>
      <c r="N33" s="34" t="str">
        <f t="shared" si="6"/>
        <v/>
      </c>
    </row>
    <row r="34" spans="1:14" ht="14.25" hidden="1" outlineLevel="1" x14ac:dyDescent="0.25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18</v>
      </c>
      <c r="G34" s="49">
        <f t="shared" si="1"/>
        <v>-100</v>
      </c>
      <c r="H34" s="33" t="str">
        <f t="shared" si="2"/>
        <v/>
      </c>
      <c r="I34" s="33">
        <f t="shared" si="3"/>
        <v>7.583737097113967E-2</v>
      </c>
      <c r="J34" s="20">
        <v>0</v>
      </c>
      <c r="K34" s="14">
        <v>38</v>
      </c>
      <c r="L34" s="49">
        <f t="shared" si="4"/>
        <v>-100</v>
      </c>
      <c r="M34" s="33" t="str">
        <f t="shared" si="5"/>
        <v/>
      </c>
      <c r="N34" s="34">
        <f t="shared" si="6"/>
        <v>8.6083863806265995E-2</v>
      </c>
    </row>
    <row r="35" spans="1:14" ht="14.25" collapsed="1" x14ac:dyDescent="0.25">
      <c r="A35" s="36" t="s">
        <v>44</v>
      </c>
      <c r="B35" s="1" t="s">
        <v>45</v>
      </c>
      <c r="C35" s="42">
        <f t="shared" si="0"/>
        <v>22.010869565217391</v>
      </c>
      <c r="D35" s="48"/>
      <c r="E35" s="20">
        <v>1653</v>
      </c>
      <c r="F35" s="14">
        <v>1278</v>
      </c>
      <c r="G35" s="49">
        <f t="shared" si="1"/>
        <v>29.342723004694836</v>
      </c>
      <c r="H35" s="33">
        <f t="shared" si="2"/>
        <v>6.1520711600729463</v>
      </c>
      <c r="I35" s="33">
        <f t="shared" si="3"/>
        <v>5.3844533389509159</v>
      </c>
      <c r="J35" s="20">
        <v>3143</v>
      </c>
      <c r="K35" s="14">
        <v>2576</v>
      </c>
      <c r="L35" s="49">
        <f t="shared" si="4"/>
        <v>22.010869565217391</v>
      </c>
      <c r="M35" s="33">
        <f t="shared" si="5"/>
        <v>6.4781416822969273</v>
      </c>
      <c r="N35" s="34">
        <f t="shared" si="6"/>
        <v>5.8355798201300315</v>
      </c>
    </row>
    <row r="36" spans="1:14" ht="14.25" hidden="1" outlineLevel="1" x14ac:dyDescent="0.25">
      <c r="A36" s="36"/>
      <c r="B36" s="50" t="s">
        <v>46</v>
      </c>
      <c r="C36" s="42">
        <f t="shared" si="0"/>
        <v>14.868804664723031</v>
      </c>
      <c r="D36" s="48"/>
      <c r="E36" s="20">
        <v>452</v>
      </c>
      <c r="F36" s="14">
        <v>351</v>
      </c>
      <c r="G36" s="49">
        <f t="shared" si="1"/>
        <v>28.774928774928775</v>
      </c>
      <c r="H36" s="33">
        <f t="shared" si="2"/>
        <v>1.682236034091332</v>
      </c>
      <c r="I36" s="33">
        <f t="shared" si="3"/>
        <v>1.4788287339372235</v>
      </c>
      <c r="J36" s="20">
        <v>788</v>
      </c>
      <c r="K36" s="14">
        <v>686</v>
      </c>
      <c r="L36" s="49">
        <f t="shared" si="4"/>
        <v>14.868804664723031</v>
      </c>
      <c r="M36" s="33">
        <f t="shared" si="5"/>
        <v>1.6241729702990704</v>
      </c>
      <c r="N36" s="34">
        <f t="shared" si="6"/>
        <v>1.5540402781868019</v>
      </c>
    </row>
    <row r="37" spans="1:14" ht="14.25" hidden="1" outlineLevel="1" x14ac:dyDescent="0.25">
      <c r="A37" s="36"/>
      <c r="B37" s="50" t="s">
        <v>47</v>
      </c>
      <c r="C37" s="42">
        <f t="shared" si="0"/>
        <v>12.861271676300579</v>
      </c>
      <c r="D37" s="48"/>
      <c r="E37" s="20">
        <v>349</v>
      </c>
      <c r="F37" s="14">
        <v>340</v>
      </c>
      <c r="G37" s="49">
        <f t="shared" si="1"/>
        <v>2.6470588235294117</v>
      </c>
      <c r="H37" s="33">
        <f t="shared" si="2"/>
        <v>1.298894636942201</v>
      </c>
      <c r="I37" s="33">
        <f t="shared" si="3"/>
        <v>1.4324836738993048</v>
      </c>
      <c r="J37" s="20">
        <v>781</v>
      </c>
      <c r="K37" s="14">
        <v>692</v>
      </c>
      <c r="L37" s="49">
        <f t="shared" si="4"/>
        <v>12.861271676300579</v>
      </c>
      <c r="M37" s="33">
        <f t="shared" si="5"/>
        <v>1.6097450378217946</v>
      </c>
      <c r="N37" s="34">
        <f t="shared" si="6"/>
        <v>1.567632467208844</v>
      </c>
    </row>
    <row r="38" spans="1:14" ht="14.25" hidden="1" outlineLevel="1" x14ac:dyDescent="0.25">
      <c r="A38" s="36"/>
      <c r="B38" s="50" t="s">
        <v>48</v>
      </c>
      <c r="C38" s="42">
        <f t="shared" si="0"/>
        <v>46.320346320346324</v>
      </c>
      <c r="D38" s="48"/>
      <c r="E38" s="20">
        <v>427</v>
      </c>
      <c r="F38" s="14">
        <v>227</v>
      </c>
      <c r="G38" s="49">
        <f t="shared" si="1"/>
        <v>88.105726872246692</v>
      </c>
      <c r="H38" s="33">
        <f t="shared" si="2"/>
        <v>1.589192005657077</v>
      </c>
      <c r="I38" s="33">
        <f t="shared" si="3"/>
        <v>0.9563935116915947</v>
      </c>
      <c r="J38" s="20">
        <v>676</v>
      </c>
      <c r="K38" s="14">
        <v>462</v>
      </c>
      <c r="L38" s="49">
        <f t="shared" si="4"/>
        <v>46.320346320346324</v>
      </c>
      <c r="M38" s="33">
        <f t="shared" si="5"/>
        <v>1.3933260506626544</v>
      </c>
      <c r="N38" s="34">
        <f t="shared" si="6"/>
        <v>1.0465985546972338</v>
      </c>
    </row>
    <row r="39" spans="1:14" ht="14.25" hidden="1" outlineLevel="1" x14ac:dyDescent="0.25">
      <c r="A39" s="36"/>
      <c r="B39" s="50" t="s">
        <v>49</v>
      </c>
      <c r="C39" s="42">
        <f t="shared" si="0"/>
        <v>59.259259259259252</v>
      </c>
      <c r="D39" s="48"/>
      <c r="E39" s="20">
        <v>137</v>
      </c>
      <c r="F39" s="14">
        <v>82</v>
      </c>
      <c r="G39" s="49">
        <f t="shared" si="1"/>
        <v>67.073170731707322</v>
      </c>
      <c r="H39" s="33">
        <f t="shared" si="2"/>
        <v>0.50988127581971787</v>
      </c>
      <c r="I39" s="33">
        <f t="shared" si="3"/>
        <v>0.34548135664630292</v>
      </c>
      <c r="J39" s="20">
        <v>258</v>
      </c>
      <c r="K39" s="14">
        <v>162</v>
      </c>
      <c r="L39" s="49">
        <f t="shared" si="4"/>
        <v>59.259259259259252</v>
      </c>
      <c r="M39" s="33">
        <f t="shared" si="5"/>
        <v>0.53177236844817277</v>
      </c>
      <c r="N39" s="34">
        <f t="shared" si="6"/>
        <v>0.36698910359513398</v>
      </c>
    </row>
    <row r="40" spans="1:14" ht="14.25" hidden="1" outlineLevel="1" x14ac:dyDescent="0.25">
      <c r="A40" s="36"/>
      <c r="B40" s="50" t="s">
        <v>50</v>
      </c>
      <c r="C40" s="42">
        <f t="shared" si="0"/>
        <v>135.61643835616439</v>
      </c>
      <c r="D40" s="48"/>
      <c r="E40" s="20">
        <v>60</v>
      </c>
      <c r="F40" s="14">
        <v>44</v>
      </c>
      <c r="G40" s="49">
        <f t="shared" si="1"/>
        <v>36.363636363636367</v>
      </c>
      <c r="H40" s="33">
        <f t="shared" si="2"/>
        <v>0.22330566824221221</v>
      </c>
      <c r="I40" s="33">
        <f t="shared" si="3"/>
        <v>0.18538024015167476</v>
      </c>
      <c r="J40" s="20">
        <v>172</v>
      </c>
      <c r="K40" s="14">
        <v>73</v>
      </c>
      <c r="L40" s="49">
        <f t="shared" si="4"/>
        <v>135.61643835616439</v>
      </c>
      <c r="M40" s="33">
        <f t="shared" si="5"/>
        <v>0.35451491229878185</v>
      </c>
      <c r="N40" s="34">
        <f t="shared" si="6"/>
        <v>0.16537163310151101</v>
      </c>
    </row>
    <row r="41" spans="1:14" ht="14.25" hidden="1" outlineLevel="1" x14ac:dyDescent="0.25">
      <c r="A41" s="36"/>
      <c r="B41" s="50" t="s">
        <v>51</v>
      </c>
      <c r="C41" s="42">
        <f t="shared" si="0"/>
        <v>-25.333333333333336</v>
      </c>
      <c r="D41" s="48"/>
      <c r="E41" s="20">
        <v>71</v>
      </c>
      <c r="F41" s="14">
        <v>106</v>
      </c>
      <c r="G41" s="49">
        <f t="shared" si="1"/>
        <v>-33.018867924528301</v>
      </c>
      <c r="H41" s="33">
        <f t="shared" si="2"/>
        <v>0.26424504075328442</v>
      </c>
      <c r="I41" s="33">
        <f t="shared" si="3"/>
        <v>0.44659785127448914</v>
      </c>
      <c r="J41" s="20">
        <v>168</v>
      </c>
      <c r="K41" s="14">
        <v>225</v>
      </c>
      <c r="L41" s="49">
        <f t="shared" si="4"/>
        <v>-25.333333333333336</v>
      </c>
      <c r="M41" s="33">
        <f t="shared" si="5"/>
        <v>0.34627037945462413</v>
      </c>
      <c r="N41" s="34">
        <f t="shared" si="6"/>
        <v>0.50970708832657496</v>
      </c>
    </row>
    <row r="42" spans="1:14" ht="14.25" hidden="1" outlineLevel="1" x14ac:dyDescent="0.25">
      <c r="A42" s="36"/>
      <c r="B42" s="50" t="s">
        <v>52</v>
      </c>
      <c r="C42" s="42">
        <f t="shared" si="0"/>
        <v>-32.352941176470587</v>
      </c>
      <c r="D42" s="48"/>
      <c r="E42" s="20">
        <v>60</v>
      </c>
      <c r="F42" s="14">
        <v>79</v>
      </c>
      <c r="G42" s="49">
        <f t="shared" si="1"/>
        <v>-24.050632911392405</v>
      </c>
      <c r="H42" s="33">
        <f t="shared" si="2"/>
        <v>0.22330566824221221</v>
      </c>
      <c r="I42" s="33">
        <f t="shared" si="3"/>
        <v>0.33284179481777965</v>
      </c>
      <c r="J42" s="20">
        <v>115</v>
      </c>
      <c r="K42" s="14">
        <v>170</v>
      </c>
      <c r="L42" s="49">
        <f t="shared" si="4"/>
        <v>-32.352941176470587</v>
      </c>
      <c r="M42" s="33">
        <f t="shared" si="5"/>
        <v>0.23703031926953438</v>
      </c>
      <c r="N42" s="34">
        <f t="shared" si="6"/>
        <v>0.38511202229118996</v>
      </c>
    </row>
    <row r="43" spans="1:14" ht="14.25" hidden="1" outlineLevel="1" x14ac:dyDescent="0.25">
      <c r="A43" s="36"/>
      <c r="B43" s="50" t="s">
        <v>53</v>
      </c>
      <c r="C43" s="42">
        <f t="shared" si="0"/>
        <v>300</v>
      </c>
      <c r="D43" s="48"/>
      <c r="E43" s="20">
        <v>62</v>
      </c>
      <c r="F43" s="14">
        <v>11</v>
      </c>
      <c r="G43" s="49">
        <f t="shared" si="1"/>
        <v>463.63636363636368</v>
      </c>
      <c r="H43" s="33">
        <f t="shared" si="2"/>
        <v>0.23074919051695261</v>
      </c>
      <c r="I43" s="33">
        <f t="shared" si="3"/>
        <v>4.6345060037918689E-2</v>
      </c>
      <c r="J43" s="20">
        <v>108</v>
      </c>
      <c r="K43" s="14">
        <v>27</v>
      </c>
      <c r="L43" s="49">
        <f t="shared" si="4"/>
        <v>300</v>
      </c>
      <c r="M43" s="33">
        <f t="shared" si="5"/>
        <v>0.22260238679225838</v>
      </c>
      <c r="N43" s="34">
        <f t="shared" si="6"/>
        <v>6.1164850599188997E-2</v>
      </c>
    </row>
    <row r="44" spans="1:14" ht="14.25" hidden="1" outlineLevel="1" x14ac:dyDescent="0.25">
      <c r="A44" s="36"/>
      <c r="B44" s="50" t="s">
        <v>54</v>
      </c>
      <c r="C44" s="42">
        <f t="shared" si="0"/>
        <v>500</v>
      </c>
      <c r="D44" s="48"/>
      <c r="E44" s="20">
        <v>18</v>
      </c>
      <c r="F44" s="14">
        <v>5</v>
      </c>
      <c r="G44" s="49">
        <f t="shared" si="1"/>
        <v>260</v>
      </c>
      <c r="H44" s="33">
        <f t="shared" si="2"/>
        <v>6.6991700472663659E-2</v>
      </c>
      <c r="I44" s="33">
        <f t="shared" si="3"/>
        <v>2.1065936380872129E-2</v>
      </c>
      <c r="J44" s="20">
        <v>36</v>
      </c>
      <c r="K44" s="14">
        <v>6</v>
      </c>
      <c r="L44" s="49">
        <f t="shared" si="4"/>
        <v>500</v>
      </c>
      <c r="M44" s="33">
        <f t="shared" si="5"/>
        <v>7.4200795597419461E-2</v>
      </c>
      <c r="N44" s="34">
        <f t="shared" si="6"/>
        <v>1.3592189022042001E-2</v>
      </c>
    </row>
    <row r="45" spans="1:14" ht="14.25" hidden="1" outlineLevel="1" x14ac:dyDescent="0.25">
      <c r="A45" s="36"/>
      <c r="B45" s="50" t="s">
        <v>55</v>
      </c>
      <c r="C45" s="42">
        <f t="shared" si="0"/>
        <v>-31.578947368421051</v>
      </c>
      <c r="D45" s="48"/>
      <c r="E45" s="20">
        <v>12</v>
      </c>
      <c r="F45" s="14">
        <v>19</v>
      </c>
      <c r="G45" s="49">
        <f t="shared" si="1"/>
        <v>-36.84210526315789</v>
      </c>
      <c r="H45" s="33">
        <f t="shared" si="2"/>
        <v>4.4661133648442444E-2</v>
      </c>
      <c r="I45" s="33">
        <f t="shared" si="3"/>
        <v>8.0050558247314094E-2</v>
      </c>
      <c r="J45" s="20">
        <v>26</v>
      </c>
      <c r="K45" s="14">
        <v>38</v>
      </c>
      <c r="L45" s="49">
        <f t="shared" si="4"/>
        <v>-31.578947368421051</v>
      </c>
      <c r="M45" s="33">
        <f t="shared" si="5"/>
        <v>5.358946348702516E-2</v>
      </c>
      <c r="N45" s="34">
        <f t="shared" si="6"/>
        <v>8.6083863806265995E-2</v>
      </c>
    </row>
    <row r="46" spans="1:14" ht="14.25" hidden="1" outlineLevel="1" x14ac:dyDescent="0.25">
      <c r="A46" s="36"/>
      <c r="B46" s="50" t="s">
        <v>56</v>
      </c>
      <c r="C46" s="42">
        <f t="shared" si="0"/>
        <v>-70.833333333333343</v>
      </c>
      <c r="D46" s="48"/>
      <c r="E46" s="20">
        <v>4</v>
      </c>
      <c r="F46" s="14">
        <v>8</v>
      </c>
      <c r="G46" s="49">
        <f t="shared" si="1"/>
        <v>-50</v>
      </c>
      <c r="H46" s="33">
        <f t="shared" si="2"/>
        <v>1.4887044549480815E-2</v>
      </c>
      <c r="I46" s="33">
        <f t="shared" si="3"/>
        <v>3.3705498209395404E-2</v>
      </c>
      <c r="J46" s="20">
        <v>7</v>
      </c>
      <c r="K46" s="14">
        <v>24</v>
      </c>
      <c r="L46" s="49">
        <f t="shared" si="4"/>
        <v>-70.833333333333343</v>
      </c>
      <c r="M46" s="33">
        <f t="shared" si="5"/>
        <v>1.4427932477276006E-2</v>
      </c>
      <c r="N46" s="34">
        <f t="shared" si="6"/>
        <v>5.4368756088168005E-2</v>
      </c>
    </row>
    <row r="47" spans="1:14" ht="14.25" hidden="1" outlineLevel="1" x14ac:dyDescent="0.25">
      <c r="A47" s="36"/>
      <c r="B47" s="50" t="s">
        <v>57</v>
      </c>
      <c r="C47" s="42">
        <f t="shared" si="0"/>
        <v>25</v>
      </c>
      <c r="D47" s="48"/>
      <c r="E47" s="20">
        <v>0</v>
      </c>
      <c r="F47" s="14">
        <v>2</v>
      </c>
      <c r="G47" s="49">
        <f t="shared" si="1"/>
        <v>-100</v>
      </c>
      <c r="H47" s="33" t="str">
        <f t="shared" si="2"/>
        <v/>
      </c>
      <c r="I47" s="33">
        <f t="shared" si="3"/>
        <v>8.426374552348851E-3</v>
      </c>
      <c r="J47" s="20">
        <v>5</v>
      </c>
      <c r="K47" s="14">
        <v>4</v>
      </c>
      <c r="L47" s="49">
        <f t="shared" si="4"/>
        <v>25</v>
      </c>
      <c r="M47" s="33">
        <f t="shared" si="5"/>
        <v>1.0305666055197147E-2</v>
      </c>
      <c r="N47" s="34">
        <f t="shared" si="6"/>
        <v>9.0614593480279997E-3</v>
      </c>
    </row>
    <row r="48" spans="1:14" ht="14.25" hidden="1" outlineLevel="1" x14ac:dyDescent="0.25">
      <c r="A48" s="36"/>
      <c r="B48" s="50" t="s">
        <v>58</v>
      </c>
      <c r="C48" s="42">
        <f t="shared" si="0"/>
        <v>-71.428571428571431</v>
      </c>
      <c r="D48" s="48"/>
      <c r="E48" s="20">
        <v>0</v>
      </c>
      <c r="F48" s="14">
        <v>4</v>
      </c>
      <c r="G48" s="49">
        <f t="shared" si="1"/>
        <v>-100</v>
      </c>
      <c r="H48" s="33" t="str">
        <f t="shared" si="2"/>
        <v/>
      </c>
      <c r="I48" s="33">
        <f t="shared" si="3"/>
        <v>1.6852749104697702E-2</v>
      </c>
      <c r="J48" s="20">
        <v>2</v>
      </c>
      <c r="K48" s="14">
        <v>7</v>
      </c>
      <c r="L48" s="49">
        <f t="shared" si="4"/>
        <v>-71.428571428571431</v>
      </c>
      <c r="M48" s="33">
        <f t="shared" si="5"/>
        <v>4.1222664220788583E-3</v>
      </c>
      <c r="N48" s="34">
        <f t="shared" si="6"/>
        <v>1.5857553859048999E-2</v>
      </c>
    </row>
    <row r="49" spans="1:14" ht="14.25" hidden="1" outlineLevel="1" x14ac:dyDescent="0.25">
      <c r="A49" s="36"/>
      <c r="B49" s="50" t="s">
        <v>59</v>
      </c>
      <c r="C49" s="42" t="str">
        <f t="shared" si="0"/>
        <v/>
      </c>
      <c r="D49" s="48"/>
      <c r="E49" s="20">
        <v>1</v>
      </c>
      <c r="F49" s="14">
        <v>0</v>
      </c>
      <c r="G49" s="49" t="str">
        <f t="shared" si="1"/>
        <v/>
      </c>
      <c r="H49" s="33">
        <f t="shared" si="2"/>
        <v>3.7217611373702038E-3</v>
      </c>
      <c r="I49" s="33" t="str">
        <f t="shared" si="3"/>
        <v/>
      </c>
      <c r="J49" s="20">
        <v>1</v>
      </c>
      <c r="K49" s="14">
        <v>0</v>
      </c>
      <c r="L49" s="49" t="str">
        <f t="shared" si="4"/>
        <v/>
      </c>
      <c r="M49" s="33">
        <f t="shared" si="5"/>
        <v>2.0611332110394291E-3</v>
      </c>
      <c r="N49" s="34" t="str">
        <f t="shared" si="6"/>
        <v/>
      </c>
    </row>
    <row r="50" spans="1:14" ht="14.25" collapsed="1" x14ac:dyDescent="0.25">
      <c r="A50" s="36" t="s">
        <v>60</v>
      </c>
      <c r="B50" s="1" t="s">
        <v>61</v>
      </c>
      <c r="C50" s="42">
        <f t="shared" si="0"/>
        <v>11.016648955012398</v>
      </c>
      <c r="D50" s="48"/>
      <c r="E50" s="20">
        <v>1720</v>
      </c>
      <c r="F50" s="14">
        <v>1480</v>
      </c>
      <c r="G50" s="49">
        <f t="shared" si="1"/>
        <v>16.216216216216218</v>
      </c>
      <c r="H50" s="33">
        <f t="shared" si="2"/>
        <v>6.40142915627675</v>
      </c>
      <c r="I50" s="33">
        <f t="shared" si="3"/>
        <v>6.2355171687381503</v>
      </c>
      <c r="J50" s="20">
        <v>3134</v>
      </c>
      <c r="K50" s="14">
        <v>2823</v>
      </c>
      <c r="L50" s="49">
        <f t="shared" si="4"/>
        <v>11.016648955012398</v>
      </c>
      <c r="M50" s="33">
        <f t="shared" si="5"/>
        <v>6.4595914833975723</v>
      </c>
      <c r="N50" s="34">
        <f t="shared" si="6"/>
        <v>6.3951249348707604</v>
      </c>
    </row>
    <row r="51" spans="1:14" ht="14.25" hidden="1" outlineLevel="1" x14ac:dyDescent="0.25">
      <c r="A51" s="36"/>
      <c r="B51" s="50" t="s">
        <v>62</v>
      </c>
      <c r="C51" s="42">
        <f t="shared" si="0"/>
        <v>-10.372340425531915</v>
      </c>
      <c r="D51" s="48"/>
      <c r="E51" s="20">
        <v>364</v>
      </c>
      <c r="F51" s="14">
        <v>419</v>
      </c>
      <c r="G51" s="49">
        <f t="shared" si="1"/>
        <v>-13.126491646778044</v>
      </c>
      <c r="H51" s="33">
        <f t="shared" si="2"/>
        <v>1.3547210540027541</v>
      </c>
      <c r="I51" s="33">
        <f t="shared" si="3"/>
        <v>1.7653254687170845</v>
      </c>
      <c r="J51" s="20">
        <v>674</v>
      </c>
      <c r="K51" s="14">
        <v>752</v>
      </c>
      <c r="L51" s="49">
        <f t="shared" si="4"/>
        <v>-10.372340425531915</v>
      </c>
      <c r="M51" s="33">
        <f t="shared" si="5"/>
        <v>1.3892037842405753</v>
      </c>
      <c r="N51" s="34">
        <f t="shared" si="6"/>
        <v>1.7035543574292642</v>
      </c>
    </row>
    <row r="52" spans="1:14" ht="14.25" hidden="1" outlineLevel="1" x14ac:dyDescent="0.25">
      <c r="A52" s="36"/>
      <c r="B52" s="50" t="s">
        <v>63</v>
      </c>
      <c r="C52" s="42">
        <f t="shared" si="0"/>
        <v>-14.72972972972973</v>
      </c>
      <c r="D52" s="48"/>
      <c r="E52" s="20">
        <v>381</v>
      </c>
      <c r="F52" s="14">
        <v>340</v>
      </c>
      <c r="G52" s="49">
        <f t="shared" si="1"/>
        <v>12.058823529411764</v>
      </c>
      <c r="H52" s="33">
        <f t="shared" si="2"/>
        <v>1.4179909933380477</v>
      </c>
      <c r="I52" s="33">
        <f t="shared" si="3"/>
        <v>1.4324836738993048</v>
      </c>
      <c r="J52" s="20">
        <v>631</v>
      </c>
      <c r="K52" s="14">
        <v>740</v>
      </c>
      <c r="L52" s="49">
        <f t="shared" si="4"/>
        <v>-14.72972972972973</v>
      </c>
      <c r="M52" s="33">
        <f t="shared" si="5"/>
        <v>1.30057505616588</v>
      </c>
      <c r="N52" s="34">
        <f t="shared" si="6"/>
        <v>1.6763699793851801</v>
      </c>
    </row>
    <row r="53" spans="1:14" ht="14.25" hidden="1" outlineLevel="1" x14ac:dyDescent="0.25">
      <c r="A53" s="36"/>
      <c r="B53" s="50" t="s">
        <v>64</v>
      </c>
      <c r="C53" s="42">
        <f t="shared" si="0"/>
        <v>27.124183006535947</v>
      </c>
      <c r="D53" s="48"/>
      <c r="E53" s="20">
        <v>222</v>
      </c>
      <c r="F53" s="14">
        <v>181</v>
      </c>
      <c r="G53" s="49">
        <f t="shared" si="1"/>
        <v>22.651933701657459</v>
      </c>
      <c r="H53" s="33">
        <f t="shared" si="2"/>
        <v>0.82623097249618516</v>
      </c>
      <c r="I53" s="33">
        <f t="shared" si="3"/>
        <v>0.76258689698757109</v>
      </c>
      <c r="J53" s="20">
        <v>389</v>
      </c>
      <c r="K53" s="14">
        <v>306</v>
      </c>
      <c r="L53" s="49">
        <f t="shared" si="4"/>
        <v>27.124183006535947</v>
      </c>
      <c r="M53" s="33">
        <f t="shared" si="5"/>
        <v>0.80178081909433807</v>
      </c>
      <c r="N53" s="34">
        <f t="shared" si="6"/>
        <v>0.69320164012414198</v>
      </c>
    </row>
    <row r="54" spans="1:14" ht="14.25" hidden="1" outlineLevel="1" x14ac:dyDescent="0.25">
      <c r="A54" s="36"/>
      <c r="B54" s="50" t="s">
        <v>65</v>
      </c>
      <c r="C54" s="42">
        <f t="shared" si="0"/>
        <v>193.18181818181819</v>
      </c>
      <c r="D54" s="48"/>
      <c r="E54" s="20">
        <v>186</v>
      </c>
      <c r="F54" s="14">
        <v>77</v>
      </c>
      <c r="G54" s="49">
        <f t="shared" si="1"/>
        <v>141.55844155844156</v>
      </c>
      <c r="H54" s="33">
        <f t="shared" si="2"/>
        <v>0.69224757155085781</v>
      </c>
      <c r="I54" s="33">
        <f t="shared" si="3"/>
        <v>0.3244154202654308</v>
      </c>
      <c r="J54" s="20">
        <v>387</v>
      </c>
      <c r="K54" s="14">
        <v>132</v>
      </c>
      <c r="L54" s="49">
        <f t="shared" si="4"/>
        <v>193.18181818181819</v>
      </c>
      <c r="M54" s="33">
        <f t="shared" si="5"/>
        <v>0.79765855267225927</v>
      </c>
      <c r="N54" s="34">
        <f t="shared" si="6"/>
        <v>0.29902815848492398</v>
      </c>
    </row>
    <row r="55" spans="1:14" ht="14.25" hidden="1" outlineLevel="1" x14ac:dyDescent="0.25">
      <c r="A55" s="36"/>
      <c r="B55" s="50" t="s">
        <v>66</v>
      </c>
      <c r="C55" s="42">
        <f t="shared" si="0"/>
        <v>30</v>
      </c>
      <c r="D55" s="48"/>
      <c r="E55" s="20">
        <v>153</v>
      </c>
      <c r="F55" s="14">
        <v>102</v>
      </c>
      <c r="G55" s="49">
        <f t="shared" si="1"/>
        <v>50</v>
      </c>
      <c r="H55" s="33">
        <f t="shared" si="2"/>
        <v>0.56942945401764111</v>
      </c>
      <c r="I55" s="33">
        <f t="shared" si="3"/>
        <v>0.42974510216979139</v>
      </c>
      <c r="J55" s="20">
        <v>247</v>
      </c>
      <c r="K55" s="14">
        <v>190</v>
      </c>
      <c r="L55" s="49">
        <f t="shared" si="4"/>
        <v>30</v>
      </c>
      <c r="M55" s="33">
        <f t="shared" si="5"/>
        <v>0.50909990312673914</v>
      </c>
      <c r="N55" s="34">
        <f t="shared" si="6"/>
        <v>0.43041931903133002</v>
      </c>
    </row>
    <row r="56" spans="1:14" ht="14.25" hidden="1" outlineLevel="1" x14ac:dyDescent="0.25">
      <c r="A56" s="36"/>
      <c r="B56" s="50" t="s">
        <v>67</v>
      </c>
      <c r="C56" s="42">
        <f t="shared" si="0"/>
        <v>13.333333333333334</v>
      </c>
      <c r="D56" s="48"/>
      <c r="E56" s="20">
        <v>113</v>
      </c>
      <c r="F56" s="14">
        <v>109</v>
      </c>
      <c r="G56" s="49">
        <f t="shared" si="1"/>
        <v>3.669724770642202</v>
      </c>
      <c r="H56" s="33">
        <f t="shared" si="2"/>
        <v>0.42055900852283301</v>
      </c>
      <c r="I56" s="33">
        <f t="shared" si="3"/>
        <v>0.45923741310301242</v>
      </c>
      <c r="J56" s="20">
        <v>238</v>
      </c>
      <c r="K56" s="14">
        <v>210</v>
      </c>
      <c r="L56" s="49">
        <f t="shared" si="4"/>
        <v>13.333333333333334</v>
      </c>
      <c r="M56" s="33">
        <f t="shared" si="5"/>
        <v>0.49054970422738425</v>
      </c>
      <c r="N56" s="34">
        <f t="shared" si="6"/>
        <v>0.47572661577147002</v>
      </c>
    </row>
    <row r="57" spans="1:14" ht="14.25" hidden="1" outlineLevel="1" x14ac:dyDescent="0.25">
      <c r="A57" s="36"/>
      <c r="B57" s="50" t="s">
        <v>68</v>
      </c>
      <c r="C57" s="42">
        <f t="shared" si="0"/>
        <v>34.591194968553459</v>
      </c>
      <c r="D57" s="48"/>
      <c r="E57" s="20">
        <v>112</v>
      </c>
      <c r="F57" s="14">
        <v>74</v>
      </c>
      <c r="G57" s="49">
        <f t="shared" si="1"/>
        <v>51.351351351351347</v>
      </c>
      <c r="H57" s="33">
        <f t="shared" si="2"/>
        <v>0.41683724738546285</v>
      </c>
      <c r="I57" s="33">
        <f t="shared" si="3"/>
        <v>0.31177585843690753</v>
      </c>
      <c r="J57" s="20">
        <v>214</v>
      </c>
      <c r="K57" s="14">
        <v>159</v>
      </c>
      <c r="L57" s="49">
        <f t="shared" si="4"/>
        <v>34.591194968553459</v>
      </c>
      <c r="M57" s="33">
        <f t="shared" si="5"/>
        <v>0.44108250716243791</v>
      </c>
      <c r="N57" s="34">
        <f t="shared" si="6"/>
        <v>0.360193009084113</v>
      </c>
    </row>
    <row r="58" spans="1:14" ht="14.25" hidden="1" outlineLevel="1" x14ac:dyDescent="0.25">
      <c r="A58" s="36"/>
      <c r="B58" s="50" t="s">
        <v>69</v>
      </c>
      <c r="C58" s="42">
        <f t="shared" si="0"/>
        <v>21.052631578947366</v>
      </c>
      <c r="D58" s="48"/>
      <c r="E58" s="20">
        <v>54</v>
      </c>
      <c r="F58" s="14">
        <v>50</v>
      </c>
      <c r="G58" s="49">
        <f t="shared" si="1"/>
        <v>8</v>
      </c>
      <c r="H58" s="33">
        <f t="shared" si="2"/>
        <v>0.20097510141799099</v>
      </c>
      <c r="I58" s="33">
        <f t="shared" si="3"/>
        <v>0.21065936380872127</v>
      </c>
      <c r="J58" s="20">
        <v>115</v>
      </c>
      <c r="K58" s="14">
        <v>95</v>
      </c>
      <c r="L58" s="49">
        <f t="shared" si="4"/>
        <v>21.052631578947366</v>
      </c>
      <c r="M58" s="33">
        <f t="shared" si="5"/>
        <v>0.23703031926953438</v>
      </c>
      <c r="N58" s="34">
        <f t="shared" si="6"/>
        <v>0.21520965951566501</v>
      </c>
    </row>
    <row r="59" spans="1:14" ht="14.25" hidden="1" outlineLevel="1" x14ac:dyDescent="0.25">
      <c r="A59" s="36"/>
      <c r="B59" s="50" t="s">
        <v>70</v>
      </c>
      <c r="C59" s="42">
        <f t="shared" si="0"/>
        <v>-8.1818181818181817</v>
      </c>
      <c r="D59" s="48"/>
      <c r="E59" s="20">
        <v>47</v>
      </c>
      <c r="F59" s="14">
        <v>51</v>
      </c>
      <c r="G59" s="49">
        <f t="shared" si="1"/>
        <v>-7.8431372549019605</v>
      </c>
      <c r="H59" s="33">
        <f t="shared" si="2"/>
        <v>0.17492277345639956</v>
      </c>
      <c r="I59" s="33">
        <f t="shared" si="3"/>
        <v>0.2148725510848957</v>
      </c>
      <c r="J59" s="20">
        <v>101</v>
      </c>
      <c r="K59" s="14">
        <v>110</v>
      </c>
      <c r="L59" s="49">
        <f t="shared" si="4"/>
        <v>-8.1818181818181817</v>
      </c>
      <c r="M59" s="33">
        <f t="shared" si="5"/>
        <v>0.20817445431498238</v>
      </c>
      <c r="N59" s="34">
        <f t="shared" si="6"/>
        <v>0.24919013207076998</v>
      </c>
    </row>
    <row r="60" spans="1:14" ht="14.25" hidden="1" outlineLevel="1" x14ac:dyDescent="0.25">
      <c r="A60" s="36"/>
      <c r="B60" s="50" t="s">
        <v>71</v>
      </c>
      <c r="C60" s="42">
        <f t="shared" si="0"/>
        <v>58.695652173913047</v>
      </c>
      <c r="D60" s="48"/>
      <c r="E60" s="20">
        <v>47</v>
      </c>
      <c r="F60" s="14">
        <v>27</v>
      </c>
      <c r="G60" s="49">
        <f t="shared" si="1"/>
        <v>74.074074074074076</v>
      </c>
      <c r="H60" s="33">
        <f t="shared" si="2"/>
        <v>0.17492277345639956</v>
      </c>
      <c r="I60" s="33">
        <f t="shared" si="3"/>
        <v>0.1137560564567095</v>
      </c>
      <c r="J60" s="20">
        <v>73</v>
      </c>
      <c r="K60" s="14">
        <v>46</v>
      </c>
      <c r="L60" s="49">
        <f t="shared" si="4"/>
        <v>58.695652173913047</v>
      </c>
      <c r="M60" s="33">
        <f t="shared" si="5"/>
        <v>0.15046272440587835</v>
      </c>
      <c r="N60" s="34">
        <f t="shared" si="6"/>
        <v>0.10420678250232199</v>
      </c>
    </row>
    <row r="61" spans="1:14" ht="14.25" hidden="1" outlineLevel="1" x14ac:dyDescent="0.25">
      <c r="A61" s="36"/>
      <c r="B61" s="50" t="s">
        <v>72</v>
      </c>
      <c r="C61" s="42">
        <f t="shared" si="0"/>
        <v>-36.486486486486484</v>
      </c>
      <c r="D61" s="48"/>
      <c r="E61" s="20">
        <v>29</v>
      </c>
      <c r="F61" s="14">
        <v>49</v>
      </c>
      <c r="G61" s="49">
        <f t="shared" si="1"/>
        <v>-40.816326530612244</v>
      </c>
      <c r="H61" s="33">
        <f t="shared" si="2"/>
        <v>0.10793107298373589</v>
      </c>
      <c r="I61" s="33">
        <f t="shared" si="3"/>
        <v>0.20644617653254688</v>
      </c>
      <c r="J61" s="20">
        <v>47</v>
      </c>
      <c r="K61" s="14">
        <v>74</v>
      </c>
      <c r="L61" s="49">
        <f t="shared" si="4"/>
        <v>-36.486486486486484</v>
      </c>
      <c r="M61" s="33">
        <f t="shared" si="5"/>
        <v>9.6873260918853191E-2</v>
      </c>
      <c r="N61" s="34">
        <f t="shared" si="6"/>
        <v>0.167636997938518</v>
      </c>
    </row>
    <row r="62" spans="1:14" ht="14.25" hidden="1" outlineLevel="1" x14ac:dyDescent="0.25">
      <c r="A62" s="36"/>
      <c r="B62" s="50" t="s">
        <v>73</v>
      </c>
      <c r="C62" s="42">
        <f t="shared" si="0"/>
        <v>200</v>
      </c>
      <c r="D62" s="48"/>
      <c r="E62" s="20">
        <v>7</v>
      </c>
      <c r="F62" s="14">
        <v>0</v>
      </c>
      <c r="G62" s="49" t="str">
        <f t="shared" si="1"/>
        <v/>
      </c>
      <c r="H62" s="33">
        <f t="shared" si="2"/>
        <v>2.6052327961591428E-2</v>
      </c>
      <c r="I62" s="33" t="str">
        <f t="shared" si="3"/>
        <v/>
      </c>
      <c r="J62" s="20">
        <v>12</v>
      </c>
      <c r="K62" s="14">
        <v>4</v>
      </c>
      <c r="L62" s="49">
        <f t="shared" si="4"/>
        <v>200</v>
      </c>
      <c r="M62" s="33">
        <f t="shared" si="5"/>
        <v>2.4733598532473151E-2</v>
      </c>
      <c r="N62" s="34">
        <f t="shared" si="6"/>
        <v>9.0614593480279997E-3</v>
      </c>
    </row>
    <row r="63" spans="1:14" ht="14.25" hidden="1" outlineLevel="1" x14ac:dyDescent="0.25">
      <c r="A63" s="36"/>
      <c r="B63" s="50" t="s">
        <v>74</v>
      </c>
      <c r="C63" s="42">
        <f t="shared" si="0"/>
        <v>66.666666666666657</v>
      </c>
      <c r="D63" s="48"/>
      <c r="E63" s="20">
        <v>5</v>
      </c>
      <c r="F63" s="14">
        <v>0</v>
      </c>
      <c r="G63" s="49" t="str">
        <f t="shared" si="1"/>
        <v/>
      </c>
      <c r="H63" s="33">
        <f t="shared" si="2"/>
        <v>1.8608805686851016E-2</v>
      </c>
      <c r="I63" s="33" t="str">
        <f t="shared" si="3"/>
        <v/>
      </c>
      <c r="J63" s="20">
        <v>5</v>
      </c>
      <c r="K63" s="14">
        <v>3</v>
      </c>
      <c r="L63" s="49">
        <f t="shared" si="4"/>
        <v>66.666666666666657</v>
      </c>
      <c r="M63" s="33">
        <f t="shared" si="5"/>
        <v>1.0305666055197147E-2</v>
      </c>
      <c r="N63" s="34">
        <f t="shared" si="6"/>
        <v>6.7960945110210006E-3</v>
      </c>
    </row>
    <row r="64" spans="1:14" ht="14.25" hidden="1" outlineLevel="1" x14ac:dyDescent="0.25">
      <c r="A64" s="36"/>
      <c r="B64" s="50" t="s">
        <v>75</v>
      </c>
      <c r="C64" s="42">
        <f t="shared" si="0"/>
        <v>0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1</v>
      </c>
      <c r="K64" s="14">
        <v>1</v>
      </c>
      <c r="L64" s="49">
        <f t="shared" si="4"/>
        <v>0</v>
      </c>
      <c r="M64" s="33">
        <f t="shared" si="5"/>
        <v>2.0611332110394291E-3</v>
      </c>
      <c r="N64" s="34">
        <f t="shared" si="6"/>
        <v>2.2653648370069999E-3</v>
      </c>
    </row>
    <row r="65" spans="1:14" ht="14.25" hidden="1" outlineLevel="1" x14ac:dyDescent="0.25">
      <c r="A65" s="36"/>
      <c r="B65" s="50" t="s">
        <v>76</v>
      </c>
      <c r="C65" s="42">
        <f t="shared" si="0"/>
        <v>-100</v>
      </c>
      <c r="D65" s="48"/>
      <c r="E65" s="20">
        <v>0</v>
      </c>
      <c r="F65" s="14">
        <v>1</v>
      </c>
      <c r="G65" s="49">
        <f t="shared" si="1"/>
        <v>-100</v>
      </c>
      <c r="H65" s="33" t="str">
        <f t="shared" si="2"/>
        <v/>
      </c>
      <c r="I65" s="33">
        <f t="shared" si="3"/>
        <v>4.2131872761744255E-3</v>
      </c>
      <c r="J65" s="20">
        <v>0</v>
      </c>
      <c r="K65" s="14">
        <v>1</v>
      </c>
      <c r="L65" s="49">
        <f t="shared" si="4"/>
        <v>-100</v>
      </c>
      <c r="M65" s="33" t="str">
        <f t="shared" si="5"/>
        <v/>
      </c>
      <c r="N65" s="34">
        <f t="shared" si="6"/>
        <v>2.2653648370069999E-3</v>
      </c>
    </row>
    <row r="66" spans="1:14" ht="14.25" collapsed="1" x14ac:dyDescent="0.25">
      <c r="A66" s="36" t="s">
        <v>77</v>
      </c>
      <c r="B66" s="1" t="s">
        <v>78</v>
      </c>
      <c r="C66" s="42">
        <f t="shared" si="0"/>
        <v>38.9196675900277</v>
      </c>
      <c r="D66" s="48"/>
      <c r="E66" s="20">
        <v>1717</v>
      </c>
      <c r="F66" s="14">
        <v>1194</v>
      </c>
      <c r="G66" s="49">
        <f t="shared" si="1"/>
        <v>43.802345058626472</v>
      </c>
      <c r="H66" s="33">
        <f t="shared" si="2"/>
        <v>6.3902638728646393</v>
      </c>
      <c r="I66" s="33">
        <f t="shared" si="3"/>
        <v>5.0305456077522646</v>
      </c>
      <c r="J66" s="20">
        <v>3009</v>
      </c>
      <c r="K66" s="14">
        <v>2166</v>
      </c>
      <c r="L66" s="49">
        <f t="shared" si="4"/>
        <v>38.9196675900277</v>
      </c>
      <c r="M66" s="33">
        <f t="shared" si="5"/>
        <v>6.2019498320176432</v>
      </c>
      <c r="N66" s="34">
        <f t="shared" si="6"/>
        <v>4.9067802369571618</v>
      </c>
    </row>
    <row r="67" spans="1:14" ht="14.25" hidden="1" outlineLevel="1" x14ac:dyDescent="0.25">
      <c r="A67" s="36"/>
      <c r="B67" s="50" t="s">
        <v>79</v>
      </c>
      <c r="C67" s="42">
        <f t="shared" si="0"/>
        <v>128.30626450116009</v>
      </c>
      <c r="D67" s="48"/>
      <c r="E67" s="20">
        <v>655</v>
      </c>
      <c r="F67" s="14">
        <v>235</v>
      </c>
      <c r="G67" s="49">
        <f t="shared" si="1"/>
        <v>178.72340425531914</v>
      </c>
      <c r="H67" s="33">
        <f t="shared" si="2"/>
        <v>2.4377535449774834</v>
      </c>
      <c r="I67" s="33">
        <f t="shared" si="3"/>
        <v>0.99009900990099009</v>
      </c>
      <c r="J67" s="20">
        <v>984</v>
      </c>
      <c r="K67" s="14">
        <v>431</v>
      </c>
      <c r="L67" s="49">
        <f t="shared" si="4"/>
        <v>128.30626450116009</v>
      </c>
      <c r="M67" s="33">
        <f t="shared" si="5"/>
        <v>2.0281550796627985</v>
      </c>
      <c r="N67" s="34">
        <f t="shared" si="6"/>
        <v>0.97637224475001694</v>
      </c>
    </row>
    <row r="68" spans="1:14" ht="14.25" hidden="1" outlineLevel="1" x14ac:dyDescent="0.25">
      <c r="A68" s="36"/>
      <c r="B68" s="50" t="s">
        <v>80</v>
      </c>
      <c r="C68" s="42">
        <f t="shared" si="0"/>
        <v>12.156862745098039</v>
      </c>
      <c r="D68" s="48"/>
      <c r="E68" s="20">
        <v>424</v>
      </c>
      <c r="F68" s="14">
        <v>420</v>
      </c>
      <c r="G68" s="49">
        <f t="shared" si="1"/>
        <v>0.95238095238095244</v>
      </c>
      <c r="H68" s="33">
        <f t="shared" si="2"/>
        <v>1.5780267222449664</v>
      </c>
      <c r="I68" s="33">
        <f t="shared" si="3"/>
        <v>1.7695386559932591</v>
      </c>
      <c r="J68" s="20">
        <v>858</v>
      </c>
      <c r="K68" s="14">
        <v>765</v>
      </c>
      <c r="L68" s="49">
        <f t="shared" si="4"/>
        <v>12.156862745098039</v>
      </c>
      <c r="M68" s="33">
        <f t="shared" si="5"/>
        <v>1.7684522950718304</v>
      </c>
      <c r="N68" s="34">
        <f t="shared" si="6"/>
        <v>1.7330041003103549</v>
      </c>
    </row>
    <row r="69" spans="1:14" ht="14.25" hidden="1" outlineLevel="1" x14ac:dyDescent="0.25">
      <c r="A69" s="36"/>
      <c r="B69" s="50" t="s">
        <v>81</v>
      </c>
      <c r="C69" s="42">
        <f t="shared" si="0"/>
        <v>51</v>
      </c>
      <c r="D69" s="48"/>
      <c r="E69" s="20">
        <v>263</v>
      </c>
      <c r="F69" s="14">
        <v>165</v>
      </c>
      <c r="G69" s="49">
        <f t="shared" si="1"/>
        <v>59.393939393939398</v>
      </c>
      <c r="H69" s="33">
        <f t="shared" si="2"/>
        <v>0.97882317912836359</v>
      </c>
      <c r="I69" s="33">
        <f t="shared" si="3"/>
        <v>0.69517590056878031</v>
      </c>
      <c r="J69" s="20">
        <v>453</v>
      </c>
      <c r="K69" s="14">
        <v>300</v>
      </c>
      <c r="L69" s="49">
        <f t="shared" si="4"/>
        <v>51</v>
      </c>
      <c r="M69" s="33">
        <f t="shared" si="5"/>
        <v>0.93369334460086162</v>
      </c>
      <c r="N69" s="34">
        <f t="shared" si="6"/>
        <v>0.67960945110210003</v>
      </c>
    </row>
    <row r="70" spans="1:14" ht="14.25" hidden="1" outlineLevel="1" x14ac:dyDescent="0.25">
      <c r="A70" s="36"/>
      <c r="B70" s="50" t="s">
        <v>82</v>
      </c>
      <c r="C70" s="42">
        <f t="shared" si="0"/>
        <v>38.07106598984771</v>
      </c>
      <c r="D70" s="48"/>
      <c r="E70" s="20">
        <v>136</v>
      </c>
      <c r="F70" s="14">
        <v>133</v>
      </c>
      <c r="G70" s="49">
        <f t="shared" si="1"/>
        <v>2.2556390977443606</v>
      </c>
      <c r="H70" s="33">
        <f t="shared" si="2"/>
        <v>0.50615951468234766</v>
      </c>
      <c r="I70" s="33">
        <f t="shared" si="3"/>
        <v>0.56035390773119864</v>
      </c>
      <c r="J70" s="20">
        <v>272</v>
      </c>
      <c r="K70" s="14">
        <v>197</v>
      </c>
      <c r="L70" s="49">
        <f t="shared" si="4"/>
        <v>38.07106598984771</v>
      </c>
      <c r="M70" s="33">
        <f t="shared" si="5"/>
        <v>0.56062823340272483</v>
      </c>
      <c r="N70" s="34">
        <f t="shared" si="6"/>
        <v>0.44627687289037893</v>
      </c>
    </row>
    <row r="71" spans="1:14" ht="14.25" hidden="1" outlineLevel="1" x14ac:dyDescent="0.25">
      <c r="A71" s="36"/>
      <c r="B71" s="50" t="s">
        <v>83</v>
      </c>
      <c r="C71" s="42">
        <f t="shared" si="0"/>
        <v>13.008130081300814</v>
      </c>
      <c r="D71" s="48"/>
      <c r="E71" s="20">
        <v>74</v>
      </c>
      <c r="F71" s="14">
        <v>65</v>
      </c>
      <c r="G71" s="49">
        <f t="shared" si="1"/>
        <v>13.846153846153847</v>
      </c>
      <c r="H71" s="33">
        <f t="shared" si="2"/>
        <v>0.27541032416539507</v>
      </c>
      <c r="I71" s="33">
        <f t="shared" si="3"/>
        <v>0.27385717295133766</v>
      </c>
      <c r="J71" s="20">
        <v>139</v>
      </c>
      <c r="K71" s="14">
        <v>123</v>
      </c>
      <c r="L71" s="49">
        <f t="shared" si="4"/>
        <v>13.008130081300814</v>
      </c>
      <c r="M71" s="33">
        <f t="shared" si="5"/>
        <v>0.28649751633448067</v>
      </c>
      <c r="N71" s="34">
        <f t="shared" si="6"/>
        <v>0.27863987495186099</v>
      </c>
    </row>
    <row r="72" spans="1:14" ht="14.25" hidden="1" outlineLevel="1" x14ac:dyDescent="0.25">
      <c r="A72" s="36"/>
      <c r="B72" s="50" t="s">
        <v>84</v>
      </c>
      <c r="C72" s="42">
        <f t="shared" si="0"/>
        <v>81.333333333333329</v>
      </c>
      <c r="D72" s="48"/>
      <c r="E72" s="20">
        <v>79</v>
      </c>
      <c r="F72" s="14">
        <v>37</v>
      </c>
      <c r="G72" s="49">
        <f t="shared" si="1"/>
        <v>113.51351351351352</v>
      </c>
      <c r="H72" s="33">
        <f t="shared" si="2"/>
        <v>0.29401912985224604</v>
      </c>
      <c r="I72" s="33">
        <f t="shared" si="3"/>
        <v>0.15588792921845376</v>
      </c>
      <c r="J72" s="20">
        <v>136</v>
      </c>
      <c r="K72" s="14">
        <v>75</v>
      </c>
      <c r="L72" s="49">
        <f t="shared" si="4"/>
        <v>81.333333333333329</v>
      </c>
      <c r="M72" s="33">
        <f t="shared" si="5"/>
        <v>0.28031411670136241</v>
      </c>
      <c r="N72" s="34">
        <f t="shared" si="6"/>
        <v>0.16990236277552501</v>
      </c>
    </row>
    <row r="73" spans="1:14" ht="14.25" hidden="1" outlineLevel="1" x14ac:dyDescent="0.25">
      <c r="A73" s="36"/>
      <c r="B73" s="50" t="s">
        <v>85</v>
      </c>
      <c r="C73" s="42">
        <f t="shared" si="0"/>
        <v>-43.229166666666671</v>
      </c>
      <c r="D73" s="48"/>
      <c r="E73" s="20">
        <v>50</v>
      </c>
      <c r="F73" s="14">
        <v>87</v>
      </c>
      <c r="G73" s="49">
        <f t="shared" si="1"/>
        <v>-42.528735632183903</v>
      </c>
      <c r="H73" s="33">
        <f t="shared" si="2"/>
        <v>0.18608805686851018</v>
      </c>
      <c r="I73" s="33">
        <f t="shared" si="3"/>
        <v>0.36654729302717504</v>
      </c>
      <c r="J73" s="20">
        <v>109</v>
      </c>
      <c r="K73" s="14">
        <v>192</v>
      </c>
      <c r="L73" s="49">
        <f t="shared" si="4"/>
        <v>-43.229166666666671</v>
      </c>
      <c r="M73" s="33">
        <f t="shared" si="5"/>
        <v>0.22466352000329784</v>
      </c>
      <c r="N73" s="34">
        <f t="shared" si="6"/>
        <v>0.43495004870534404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-5.4545454545454541</v>
      </c>
      <c r="D74" s="48"/>
      <c r="E74" s="20">
        <v>32</v>
      </c>
      <c r="F74" s="14">
        <v>34</v>
      </c>
      <c r="G74" s="49">
        <f t="shared" ref="G74:G137" si="8">IF(F74=0,"",SUM(((E74-F74)/F74)*100))</f>
        <v>-5.8823529411764701</v>
      </c>
      <c r="H74" s="33">
        <f t="shared" ref="H74:H137" si="9">IF(E74=0,"",SUM((E74/CntPeriod)*100))</f>
        <v>0.11909635639584652</v>
      </c>
      <c r="I74" s="33">
        <f t="shared" ref="I74:I137" si="10">IF(F74=0,"",SUM((F74/CntPeriodPrevYear)*100))</f>
        <v>0.14324836738993049</v>
      </c>
      <c r="J74" s="20">
        <v>52</v>
      </c>
      <c r="K74" s="14">
        <v>55</v>
      </c>
      <c r="L74" s="49">
        <f t="shared" ref="L74:L137" si="11">IF(K74=0,"",SUM(((J74-K74)/K74)*100))</f>
        <v>-5.4545454545454541</v>
      </c>
      <c r="M74" s="33">
        <f t="shared" ref="M74:M137" si="12">IF(J74=0,"",SUM((J74/CntYearAck)*100))</f>
        <v>0.10717892697405032</v>
      </c>
      <c r="N74" s="34">
        <f t="shared" ref="N74:N137" si="13">IF(K74=0,"",SUM((K74/CntPrevYearAck)*100))</f>
        <v>0.12459506603538499</v>
      </c>
    </row>
    <row r="75" spans="1:14" ht="14.25" hidden="1" outlineLevel="1" x14ac:dyDescent="0.25">
      <c r="A75" s="36"/>
      <c r="B75" s="50" t="s">
        <v>87</v>
      </c>
      <c r="C75" s="42">
        <f t="shared" si="7"/>
        <v>-78.571428571428569</v>
      </c>
      <c r="D75" s="48"/>
      <c r="E75" s="20">
        <v>4</v>
      </c>
      <c r="F75" s="14">
        <v>18</v>
      </c>
      <c r="G75" s="49">
        <f t="shared" si="8"/>
        <v>-77.777777777777786</v>
      </c>
      <c r="H75" s="33">
        <f t="shared" si="9"/>
        <v>1.4887044549480815E-2</v>
      </c>
      <c r="I75" s="33">
        <f t="shared" si="10"/>
        <v>7.583737097113967E-2</v>
      </c>
      <c r="J75" s="20">
        <v>6</v>
      </c>
      <c r="K75" s="14">
        <v>28</v>
      </c>
      <c r="L75" s="49">
        <f t="shared" si="11"/>
        <v>-78.571428571428569</v>
      </c>
      <c r="M75" s="33">
        <f t="shared" si="12"/>
        <v>1.2366799266236576E-2</v>
      </c>
      <c r="N75" s="34">
        <f t="shared" si="13"/>
        <v>6.3430215436195994E-2</v>
      </c>
    </row>
    <row r="76" spans="1:14" ht="14.25" collapsed="1" x14ac:dyDescent="0.25">
      <c r="A76" s="36" t="s">
        <v>88</v>
      </c>
      <c r="B76" s="1" t="s">
        <v>89</v>
      </c>
      <c r="C76" s="42">
        <f t="shared" si="7"/>
        <v>-0.41109969167523125</v>
      </c>
      <c r="D76" s="48"/>
      <c r="E76" s="20">
        <v>1654</v>
      </c>
      <c r="F76" s="14">
        <v>1496</v>
      </c>
      <c r="G76" s="49">
        <f t="shared" si="8"/>
        <v>10.561497326203209</v>
      </c>
      <c r="H76" s="33">
        <f t="shared" si="9"/>
        <v>6.1557929212103168</v>
      </c>
      <c r="I76" s="33">
        <f t="shared" si="10"/>
        <v>6.302928165156942</v>
      </c>
      <c r="J76" s="20">
        <v>2907</v>
      </c>
      <c r="K76" s="14">
        <v>2919</v>
      </c>
      <c r="L76" s="49">
        <f t="shared" si="11"/>
        <v>-0.41109969167523125</v>
      </c>
      <c r="M76" s="33">
        <f t="shared" si="12"/>
        <v>5.9917142444916216</v>
      </c>
      <c r="N76" s="34">
        <f t="shared" si="13"/>
        <v>6.6125999592234335</v>
      </c>
    </row>
    <row r="77" spans="1:14" ht="14.25" hidden="1" outlineLevel="1" x14ac:dyDescent="0.25">
      <c r="A77" s="36"/>
      <c r="B77" s="50" t="s">
        <v>90</v>
      </c>
      <c r="C77" s="42">
        <f t="shared" si="7"/>
        <v>67.47851002865329</v>
      </c>
      <c r="D77" s="48"/>
      <c r="E77" s="20">
        <v>635</v>
      </c>
      <c r="F77" s="14">
        <v>345</v>
      </c>
      <c r="G77" s="49">
        <f t="shared" si="8"/>
        <v>84.05797101449275</v>
      </c>
      <c r="H77" s="33">
        <f t="shared" si="9"/>
        <v>2.3633183222300795</v>
      </c>
      <c r="I77" s="33">
        <f t="shared" si="10"/>
        <v>1.4535496102801768</v>
      </c>
      <c r="J77" s="20">
        <v>1169</v>
      </c>
      <c r="K77" s="14">
        <v>698</v>
      </c>
      <c r="L77" s="49">
        <f t="shared" si="11"/>
        <v>67.47851002865329</v>
      </c>
      <c r="M77" s="33">
        <f t="shared" si="12"/>
        <v>2.409464723705093</v>
      </c>
      <c r="N77" s="34">
        <f t="shared" si="13"/>
        <v>1.581224656230886</v>
      </c>
    </row>
    <row r="78" spans="1:14" ht="14.25" hidden="1" outlineLevel="1" x14ac:dyDescent="0.25">
      <c r="A78" s="36"/>
      <c r="B78" s="50" t="s">
        <v>91</v>
      </c>
      <c r="C78" s="42">
        <f t="shared" si="7"/>
        <v>-6.2820512820512819</v>
      </c>
      <c r="D78" s="48"/>
      <c r="E78" s="20">
        <v>408</v>
      </c>
      <c r="F78" s="14">
        <v>430</v>
      </c>
      <c r="G78" s="49">
        <f t="shared" si="8"/>
        <v>-5.1162790697674421</v>
      </c>
      <c r="H78" s="33">
        <f t="shared" si="9"/>
        <v>1.518478544047043</v>
      </c>
      <c r="I78" s="33">
        <f t="shared" si="10"/>
        <v>1.8116705287550032</v>
      </c>
      <c r="J78" s="20">
        <v>731</v>
      </c>
      <c r="K78" s="14">
        <v>780</v>
      </c>
      <c r="L78" s="49">
        <f t="shared" si="11"/>
        <v>-6.2820512820512819</v>
      </c>
      <c r="M78" s="33">
        <f t="shared" si="12"/>
        <v>1.506688377269823</v>
      </c>
      <c r="N78" s="34">
        <f t="shared" si="13"/>
        <v>1.7669845728654598</v>
      </c>
    </row>
    <row r="79" spans="1:14" ht="14.25" hidden="1" outlineLevel="1" x14ac:dyDescent="0.25">
      <c r="A79" s="36"/>
      <c r="B79" s="50" t="s">
        <v>92</v>
      </c>
      <c r="C79" s="42">
        <f t="shared" si="7"/>
        <v>25.474254742547426</v>
      </c>
      <c r="D79" s="48"/>
      <c r="E79" s="20">
        <v>303</v>
      </c>
      <c r="F79" s="14">
        <v>196</v>
      </c>
      <c r="G79" s="49">
        <f t="shared" si="8"/>
        <v>54.591836734693878</v>
      </c>
      <c r="H79" s="33">
        <f t="shared" si="9"/>
        <v>1.1276936246231717</v>
      </c>
      <c r="I79" s="33">
        <f t="shared" si="10"/>
        <v>0.82578470613018751</v>
      </c>
      <c r="J79" s="20">
        <v>463</v>
      </c>
      <c r="K79" s="14">
        <v>369</v>
      </c>
      <c r="L79" s="49">
        <f t="shared" si="11"/>
        <v>25.474254742547426</v>
      </c>
      <c r="M79" s="33">
        <f t="shared" si="12"/>
        <v>0.95430467671125585</v>
      </c>
      <c r="N79" s="34">
        <f t="shared" si="13"/>
        <v>0.83591962485558302</v>
      </c>
    </row>
    <row r="80" spans="1:14" ht="14.25" hidden="1" outlineLevel="1" x14ac:dyDescent="0.25">
      <c r="A80" s="36"/>
      <c r="B80" s="50" t="s">
        <v>93</v>
      </c>
      <c r="C80" s="42">
        <f t="shared" si="7"/>
        <v>42.592592592592595</v>
      </c>
      <c r="D80" s="48"/>
      <c r="E80" s="20">
        <v>155</v>
      </c>
      <c r="F80" s="14">
        <v>84</v>
      </c>
      <c r="G80" s="49">
        <f t="shared" si="8"/>
        <v>84.523809523809518</v>
      </c>
      <c r="H80" s="33">
        <f t="shared" si="9"/>
        <v>0.57687297629238155</v>
      </c>
      <c r="I80" s="33">
        <f t="shared" si="10"/>
        <v>0.35390773119865176</v>
      </c>
      <c r="J80" s="20">
        <v>231</v>
      </c>
      <c r="K80" s="14">
        <v>162</v>
      </c>
      <c r="L80" s="49">
        <f t="shared" si="11"/>
        <v>42.592592592592595</v>
      </c>
      <c r="M80" s="33">
        <f t="shared" si="12"/>
        <v>0.47612177175010817</v>
      </c>
      <c r="N80" s="34">
        <f t="shared" si="13"/>
        <v>0.36698910359513398</v>
      </c>
    </row>
    <row r="81" spans="1:14" ht="14.25" hidden="1" outlineLevel="1" x14ac:dyDescent="0.25">
      <c r="A81" s="36"/>
      <c r="B81" s="50" t="s">
        <v>94</v>
      </c>
      <c r="C81" s="42">
        <f t="shared" si="7"/>
        <v>-68.786127167630056</v>
      </c>
      <c r="D81" s="48"/>
      <c r="E81" s="20">
        <v>78</v>
      </c>
      <c r="F81" s="14">
        <v>222</v>
      </c>
      <c r="G81" s="49">
        <f t="shared" si="8"/>
        <v>-64.86486486486487</v>
      </c>
      <c r="H81" s="33">
        <f t="shared" si="9"/>
        <v>0.29029736871487588</v>
      </c>
      <c r="I81" s="33">
        <f t="shared" si="10"/>
        <v>0.93532757531072253</v>
      </c>
      <c r="J81" s="20">
        <v>162</v>
      </c>
      <c r="K81" s="14">
        <v>519</v>
      </c>
      <c r="L81" s="49">
        <f t="shared" si="11"/>
        <v>-68.786127167630056</v>
      </c>
      <c r="M81" s="33">
        <f t="shared" si="12"/>
        <v>0.33390358018838762</v>
      </c>
      <c r="N81" s="34">
        <f t="shared" si="13"/>
        <v>1.1757243504066328</v>
      </c>
    </row>
    <row r="82" spans="1:14" ht="14.25" hidden="1" outlineLevel="1" x14ac:dyDescent="0.25">
      <c r="A82" s="36"/>
      <c r="B82" s="50" t="s">
        <v>95</v>
      </c>
      <c r="C82" s="42">
        <f t="shared" si="7"/>
        <v>-57.446808510638306</v>
      </c>
      <c r="D82" s="48"/>
      <c r="E82" s="20">
        <v>37</v>
      </c>
      <c r="F82" s="14">
        <v>122</v>
      </c>
      <c r="G82" s="49">
        <f t="shared" si="8"/>
        <v>-69.672131147540981</v>
      </c>
      <c r="H82" s="33">
        <f t="shared" si="9"/>
        <v>0.13770516208269754</v>
      </c>
      <c r="I82" s="33">
        <f t="shared" si="10"/>
        <v>0.51400884769328004</v>
      </c>
      <c r="J82" s="20">
        <v>80</v>
      </c>
      <c r="K82" s="14">
        <v>188</v>
      </c>
      <c r="L82" s="49">
        <f t="shared" si="11"/>
        <v>-57.446808510638306</v>
      </c>
      <c r="M82" s="33">
        <f t="shared" si="12"/>
        <v>0.16489065688315435</v>
      </c>
      <c r="N82" s="34">
        <f t="shared" si="13"/>
        <v>0.42588858935731605</v>
      </c>
    </row>
    <row r="83" spans="1:14" ht="14.25" hidden="1" outlineLevel="1" x14ac:dyDescent="0.25">
      <c r="A83" s="36"/>
      <c r="B83" s="50" t="s">
        <v>96</v>
      </c>
      <c r="C83" s="42">
        <f t="shared" si="7"/>
        <v>-74.468085106382972</v>
      </c>
      <c r="D83" s="48"/>
      <c r="E83" s="20">
        <v>29</v>
      </c>
      <c r="F83" s="14">
        <v>89</v>
      </c>
      <c r="G83" s="49">
        <f t="shared" si="8"/>
        <v>-67.415730337078656</v>
      </c>
      <c r="H83" s="33">
        <f t="shared" si="9"/>
        <v>0.10793107298373589</v>
      </c>
      <c r="I83" s="33">
        <f t="shared" si="10"/>
        <v>0.37497366757952394</v>
      </c>
      <c r="J83" s="20">
        <v>48</v>
      </c>
      <c r="K83" s="14">
        <v>188</v>
      </c>
      <c r="L83" s="49">
        <f t="shared" si="11"/>
        <v>-74.468085106382972</v>
      </c>
      <c r="M83" s="33">
        <f t="shared" si="12"/>
        <v>9.8934394129892606E-2</v>
      </c>
      <c r="N83" s="34">
        <f t="shared" si="13"/>
        <v>0.42588858935731605</v>
      </c>
    </row>
    <row r="84" spans="1:14" ht="14.25" hidden="1" outlineLevel="1" x14ac:dyDescent="0.25">
      <c r="A84" s="36"/>
      <c r="B84" s="50" t="s">
        <v>97</v>
      </c>
      <c r="C84" s="42">
        <f t="shared" si="7"/>
        <v>76.923076923076934</v>
      </c>
      <c r="D84" s="48"/>
      <c r="E84" s="20">
        <v>9</v>
      </c>
      <c r="F84" s="14">
        <v>6</v>
      </c>
      <c r="G84" s="49">
        <f t="shared" si="8"/>
        <v>50</v>
      </c>
      <c r="H84" s="33">
        <f t="shared" si="9"/>
        <v>3.349585023633183E-2</v>
      </c>
      <c r="I84" s="33">
        <f t="shared" si="10"/>
        <v>2.5279123657046557E-2</v>
      </c>
      <c r="J84" s="20">
        <v>23</v>
      </c>
      <c r="K84" s="14">
        <v>13</v>
      </c>
      <c r="L84" s="49">
        <f t="shared" si="11"/>
        <v>76.923076923076934</v>
      </c>
      <c r="M84" s="33">
        <f t="shared" si="12"/>
        <v>4.7406063853906881E-2</v>
      </c>
      <c r="N84" s="34">
        <f t="shared" si="13"/>
        <v>2.9449742881091003E-2</v>
      </c>
    </row>
    <row r="85" spans="1:14" ht="14.25" hidden="1" outlineLevel="1" x14ac:dyDescent="0.25">
      <c r="A85" s="36"/>
      <c r="B85" s="50" t="s">
        <v>98</v>
      </c>
      <c r="C85" s="42">
        <f t="shared" si="7"/>
        <v>-100</v>
      </c>
      <c r="D85" s="48"/>
      <c r="E85" s="20">
        <v>0</v>
      </c>
      <c r="F85" s="14">
        <v>1</v>
      </c>
      <c r="G85" s="49">
        <f t="shared" si="8"/>
        <v>-100</v>
      </c>
      <c r="H85" s="33" t="str">
        <f t="shared" si="9"/>
        <v/>
      </c>
      <c r="I85" s="33">
        <f t="shared" si="10"/>
        <v>4.2131872761744255E-3</v>
      </c>
      <c r="J85" s="20">
        <v>0</v>
      </c>
      <c r="K85" s="14">
        <v>1</v>
      </c>
      <c r="L85" s="49">
        <f t="shared" si="11"/>
        <v>-100</v>
      </c>
      <c r="M85" s="33" t="str">
        <f t="shared" si="12"/>
        <v/>
      </c>
      <c r="N85" s="34">
        <f t="shared" si="13"/>
        <v>2.2653648370069999E-3</v>
      </c>
    </row>
    <row r="86" spans="1:14" ht="14.25" hidden="1" outlineLevel="1" x14ac:dyDescent="0.25">
      <c r="A86" s="36"/>
      <c r="B86" s="50" t="s">
        <v>99</v>
      </c>
      <c r="C86" s="42">
        <f t="shared" si="7"/>
        <v>-100</v>
      </c>
      <c r="D86" s="48"/>
      <c r="E86" s="20">
        <v>0</v>
      </c>
      <c r="F86" s="14">
        <v>1</v>
      </c>
      <c r="G86" s="49">
        <f t="shared" si="8"/>
        <v>-100</v>
      </c>
      <c r="H86" s="33" t="str">
        <f t="shared" si="9"/>
        <v/>
      </c>
      <c r="I86" s="33">
        <f t="shared" si="10"/>
        <v>4.2131872761744255E-3</v>
      </c>
      <c r="J86" s="20">
        <v>0</v>
      </c>
      <c r="K86" s="14">
        <v>1</v>
      </c>
      <c r="L86" s="49">
        <f t="shared" si="11"/>
        <v>-100</v>
      </c>
      <c r="M86" s="33" t="str">
        <f t="shared" si="12"/>
        <v/>
      </c>
      <c r="N86" s="34">
        <f t="shared" si="13"/>
        <v>2.2653648370069999E-3</v>
      </c>
    </row>
    <row r="87" spans="1:14" ht="14.25" collapsed="1" x14ac:dyDescent="0.25">
      <c r="A87" s="36" t="s">
        <v>100</v>
      </c>
      <c r="B87" s="1" t="s">
        <v>101</v>
      </c>
      <c r="C87" s="42">
        <f t="shared" si="7"/>
        <v>13.143428285857073</v>
      </c>
      <c r="D87" s="48"/>
      <c r="E87" s="20">
        <v>1353</v>
      </c>
      <c r="F87" s="14">
        <v>1176</v>
      </c>
      <c r="G87" s="49">
        <f t="shared" si="8"/>
        <v>15.051020408163266</v>
      </c>
      <c r="H87" s="33">
        <f t="shared" si="9"/>
        <v>5.0355428188618854</v>
      </c>
      <c r="I87" s="33">
        <f t="shared" si="10"/>
        <v>4.9547082367811246</v>
      </c>
      <c r="J87" s="20">
        <v>2264</v>
      </c>
      <c r="K87" s="14">
        <v>2001</v>
      </c>
      <c r="L87" s="49">
        <f t="shared" si="11"/>
        <v>13.143428285857073</v>
      </c>
      <c r="M87" s="33">
        <f t="shared" si="12"/>
        <v>4.6664055897932686</v>
      </c>
      <c r="N87" s="34">
        <f t="shared" si="13"/>
        <v>4.5329950388510074</v>
      </c>
    </row>
    <row r="88" spans="1:14" ht="14.25" hidden="1" outlineLevel="1" x14ac:dyDescent="0.25">
      <c r="A88" s="36"/>
      <c r="B88" s="50" t="s">
        <v>102</v>
      </c>
      <c r="C88" s="42">
        <f t="shared" si="7"/>
        <v>1.6791044776119404</v>
      </c>
      <c r="D88" s="48"/>
      <c r="E88" s="20">
        <v>301</v>
      </c>
      <c r="F88" s="14">
        <v>289</v>
      </c>
      <c r="G88" s="49">
        <f t="shared" si="8"/>
        <v>4.1522491349480966</v>
      </c>
      <c r="H88" s="33">
        <f t="shared" si="9"/>
        <v>1.1202501023484313</v>
      </c>
      <c r="I88" s="33">
        <f t="shared" si="10"/>
        <v>1.2176111228144091</v>
      </c>
      <c r="J88" s="20">
        <v>545</v>
      </c>
      <c r="K88" s="14">
        <v>536</v>
      </c>
      <c r="L88" s="49">
        <f t="shared" si="11"/>
        <v>1.6791044776119404</v>
      </c>
      <c r="M88" s="33">
        <f t="shared" si="12"/>
        <v>1.1233176000164891</v>
      </c>
      <c r="N88" s="34">
        <f t="shared" si="13"/>
        <v>1.214235552635752</v>
      </c>
    </row>
    <row r="89" spans="1:14" ht="14.25" hidden="1" outlineLevel="1" x14ac:dyDescent="0.25">
      <c r="A89" s="36"/>
      <c r="B89" s="50" t="s">
        <v>103</v>
      </c>
      <c r="C89" s="42">
        <f t="shared" si="7"/>
        <v>16.292134831460675</v>
      </c>
      <c r="D89" s="48"/>
      <c r="E89" s="20">
        <v>276</v>
      </c>
      <c r="F89" s="14">
        <v>193</v>
      </c>
      <c r="G89" s="49">
        <f t="shared" si="8"/>
        <v>43.005181347150256</v>
      </c>
      <c r="H89" s="33">
        <f t="shared" si="9"/>
        <v>1.0272060739141762</v>
      </c>
      <c r="I89" s="33">
        <f t="shared" si="10"/>
        <v>0.81314514430166418</v>
      </c>
      <c r="J89" s="20">
        <v>414</v>
      </c>
      <c r="K89" s="14">
        <v>356</v>
      </c>
      <c r="L89" s="49">
        <f t="shared" si="11"/>
        <v>16.292134831460675</v>
      </c>
      <c r="M89" s="33">
        <f t="shared" si="12"/>
        <v>0.85330914937032376</v>
      </c>
      <c r="N89" s="34">
        <f t="shared" si="13"/>
        <v>0.80646988197449199</v>
      </c>
    </row>
    <row r="90" spans="1:14" ht="14.25" hidden="1" outlineLevel="1" x14ac:dyDescent="0.25">
      <c r="A90" s="36"/>
      <c r="B90" s="50" t="s">
        <v>104</v>
      </c>
      <c r="C90" s="42">
        <f t="shared" si="7"/>
        <v>162.71186440677968</v>
      </c>
      <c r="D90" s="48"/>
      <c r="E90" s="20">
        <v>200</v>
      </c>
      <c r="F90" s="14">
        <v>57</v>
      </c>
      <c r="G90" s="49">
        <f t="shared" si="8"/>
        <v>250.87719298245611</v>
      </c>
      <c r="H90" s="33">
        <f t="shared" si="9"/>
        <v>0.74435222747404073</v>
      </c>
      <c r="I90" s="33">
        <f t="shared" si="10"/>
        <v>0.24015167474194227</v>
      </c>
      <c r="J90" s="20">
        <v>310</v>
      </c>
      <c r="K90" s="14">
        <v>118</v>
      </c>
      <c r="L90" s="49">
        <f t="shared" si="11"/>
        <v>162.71186440677968</v>
      </c>
      <c r="M90" s="33">
        <f t="shared" si="12"/>
        <v>0.63895129542222318</v>
      </c>
      <c r="N90" s="34">
        <f t="shared" si="13"/>
        <v>0.26731305076682599</v>
      </c>
    </row>
    <row r="91" spans="1:14" ht="14.25" hidden="1" outlineLevel="1" x14ac:dyDescent="0.25">
      <c r="A91" s="36"/>
      <c r="B91" s="50" t="s">
        <v>105</v>
      </c>
      <c r="C91" s="42">
        <f t="shared" si="7"/>
        <v>1.8115942028985508</v>
      </c>
      <c r="D91" s="48"/>
      <c r="E91" s="20">
        <v>168</v>
      </c>
      <c r="F91" s="14">
        <v>170</v>
      </c>
      <c r="G91" s="49">
        <f t="shared" si="8"/>
        <v>-1.1764705882352942</v>
      </c>
      <c r="H91" s="33">
        <f t="shared" si="9"/>
        <v>0.62525587107819425</v>
      </c>
      <c r="I91" s="33">
        <f t="shared" si="10"/>
        <v>0.71624183694965238</v>
      </c>
      <c r="J91" s="20">
        <v>281</v>
      </c>
      <c r="K91" s="14">
        <v>276</v>
      </c>
      <c r="L91" s="49">
        <f t="shared" si="11"/>
        <v>1.8115942028985508</v>
      </c>
      <c r="M91" s="33">
        <f t="shared" si="12"/>
        <v>0.57917843230207966</v>
      </c>
      <c r="N91" s="34">
        <f t="shared" si="13"/>
        <v>0.62524069501393198</v>
      </c>
    </row>
    <row r="92" spans="1:14" ht="14.25" hidden="1" outlineLevel="1" x14ac:dyDescent="0.25">
      <c r="A92" s="36"/>
      <c r="B92" s="50" t="s">
        <v>106</v>
      </c>
      <c r="C92" s="42" t="str">
        <f t="shared" si="7"/>
        <v/>
      </c>
      <c r="D92" s="48"/>
      <c r="E92" s="20">
        <v>117</v>
      </c>
      <c r="F92" s="14">
        <v>0</v>
      </c>
      <c r="G92" s="49" t="str">
        <f t="shared" si="8"/>
        <v/>
      </c>
      <c r="H92" s="33">
        <f t="shared" si="9"/>
        <v>0.43544605307231382</v>
      </c>
      <c r="I92" s="33" t="str">
        <f t="shared" si="10"/>
        <v/>
      </c>
      <c r="J92" s="20">
        <v>216</v>
      </c>
      <c r="K92" s="14">
        <v>0</v>
      </c>
      <c r="L92" s="49" t="str">
        <f t="shared" si="11"/>
        <v/>
      </c>
      <c r="M92" s="33">
        <f t="shared" si="12"/>
        <v>0.44520477358451677</v>
      </c>
      <c r="N92" s="34" t="str">
        <f t="shared" si="13"/>
        <v/>
      </c>
    </row>
    <row r="93" spans="1:14" ht="14.25" hidden="1" outlineLevel="1" x14ac:dyDescent="0.25">
      <c r="A93" s="36"/>
      <c r="B93" s="50" t="s">
        <v>107</v>
      </c>
      <c r="C93" s="42">
        <f t="shared" si="7"/>
        <v>-52.083333333333336</v>
      </c>
      <c r="D93" s="48"/>
      <c r="E93" s="20">
        <v>84</v>
      </c>
      <c r="F93" s="14">
        <v>228</v>
      </c>
      <c r="G93" s="49">
        <f t="shared" si="8"/>
        <v>-63.157894736842103</v>
      </c>
      <c r="H93" s="33">
        <f t="shared" si="9"/>
        <v>0.31262793553909712</v>
      </c>
      <c r="I93" s="33">
        <f t="shared" si="10"/>
        <v>0.96060669896776907</v>
      </c>
      <c r="J93" s="20">
        <v>138</v>
      </c>
      <c r="K93" s="14">
        <v>288</v>
      </c>
      <c r="L93" s="49">
        <f t="shared" si="11"/>
        <v>-52.083333333333336</v>
      </c>
      <c r="M93" s="33">
        <f t="shared" si="12"/>
        <v>0.28443638312344127</v>
      </c>
      <c r="N93" s="34">
        <f t="shared" si="13"/>
        <v>0.652425073058016</v>
      </c>
    </row>
    <row r="94" spans="1:14" ht="14.25" hidden="1" outlineLevel="1" x14ac:dyDescent="0.25">
      <c r="A94" s="36"/>
      <c r="B94" s="50" t="s">
        <v>108</v>
      </c>
      <c r="C94" s="42">
        <f t="shared" si="7"/>
        <v>87.037037037037038</v>
      </c>
      <c r="D94" s="48"/>
      <c r="E94" s="20">
        <v>63</v>
      </c>
      <c r="F94" s="14">
        <v>29</v>
      </c>
      <c r="G94" s="49">
        <f t="shared" si="8"/>
        <v>117.24137931034481</v>
      </c>
      <c r="H94" s="33">
        <f t="shared" si="9"/>
        <v>0.23447095165432283</v>
      </c>
      <c r="I94" s="33">
        <f t="shared" si="10"/>
        <v>0.12218243100905835</v>
      </c>
      <c r="J94" s="20">
        <v>101</v>
      </c>
      <c r="K94" s="14">
        <v>54</v>
      </c>
      <c r="L94" s="49">
        <f t="shared" si="11"/>
        <v>87.037037037037038</v>
      </c>
      <c r="M94" s="33">
        <f t="shared" si="12"/>
        <v>0.20817445431498238</v>
      </c>
      <c r="N94" s="34">
        <f t="shared" si="13"/>
        <v>0.12232970119837799</v>
      </c>
    </row>
    <row r="95" spans="1:14" ht="14.25" hidden="1" outlineLevel="1" x14ac:dyDescent="0.25">
      <c r="A95" s="36"/>
      <c r="B95" s="50" t="s">
        <v>109</v>
      </c>
      <c r="C95" s="42" t="str">
        <f t="shared" si="7"/>
        <v/>
      </c>
      <c r="D95" s="48"/>
      <c r="E95" s="20">
        <v>50</v>
      </c>
      <c r="F95" s="14">
        <v>0</v>
      </c>
      <c r="G95" s="49" t="str">
        <f t="shared" si="8"/>
        <v/>
      </c>
      <c r="H95" s="33">
        <f t="shared" si="9"/>
        <v>0.18608805686851018</v>
      </c>
      <c r="I95" s="33" t="str">
        <f t="shared" si="10"/>
        <v/>
      </c>
      <c r="J95" s="20">
        <v>95</v>
      </c>
      <c r="K95" s="14">
        <v>0</v>
      </c>
      <c r="L95" s="49" t="str">
        <f t="shared" si="11"/>
        <v/>
      </c>
      <c r="M95" s="33">
        <f t="shared" si="12"/>
        <v>0.19580765504874581</v>
      </c>
      <c r="N95" s="34" t="str">
        <f t="shared" si="13"/>
        <v/>
      </c>
    </row>
    <row r="96" spans="1:14" ht="14.25" hidden="1" outlineLevel="1" x14ac:dyDescent="0.25">
      <c r="A96" s="36"/>
      <c r="B96" s="50" t="s">
        <v>110</v>
      </c>
      <c r="C96" s="42">
        <f t="shared" si="7"/>
        <v>-22.5</v>
      </c>
      <c r="D96" s="48"/>
      <c r="E96" s="20">
        <v>53</v>
      </c>
      <c r="F96" s="14">
        <v>70</v>
      </c>
      <c r="G96" s="49">
        <f t="shared" si="8"/>
        <v>-24.285714285714285</v>
      </c>
      <c r="H96" s="33">
        <f t="shared" si="9"/>
        <v>0.1972533402806208</v>
      </c>
      <c r="I96" s="33">
        <f t="shared" si="10"/>
        <v>0.29492310933220978</v>
      </c>
      <c r="J96" s="20">
        <v>93</v>
      </c>
      <c r="K96" s="14">
        <v>120</v>
      </c>
      <c r="L96" s="49">
        <f t="shared" si="11"/>
        <v>-22.5</v>
      </c>
      <c r="M96" s="33">
        <f t="shared" si="12"/>
        <v>0.19168538862666695</v>
      </c>
      <c r="N96" s="34">
        <f t="shared" si="13"/>
        <v>0.27184378044084001</v>
      </c>
    </row>
    <row r="97" spans="1:14" ht="14.25" hidden="1" outlineLevel="1" x14ac:dyDescent="0.25">
      <c r="A97" s="36"/>
      <c r="B97" s="50" t="s">
        <v>111</v>
      </c>
      <c r="C97" s="42">
        <f t="shared" si="7"/>
        <v>112.5</v>
      </c>
      <c r="D97" s="48"/>
      <c r="E97" s="20">
        <v>6</v>
      </c>
      <c r="F97" s="14">
        <v>4</v>
      </c>
      <c r="G97" s="49">
        <f t="shared" si="8"/>
        <v>50</v>
      </c>
      <c r="H97" s="33">
        <f t="shared" si="9"/>
        <v>2.2330566824221222E-2</v>
      </c>
      <c r="I97" s="33">
        <f t="shared" si="10"/>
        <v>1.6852749104697702E-2</v>
      </c>
      <c r="J97" s="20">
        <v>17</v>
      </c>
      <c r="K97" s="14">
        <v>8</v>
      </c>
      <c r="L97" s="49">
        <f t="shared" si="11"/>
        <v>112.5</v>
      </c>
      <c r="M97" s="33">
        <f t="shared" si="12"/>
        <v>3.5039264587670302E-2</v>
      </c>
      <c r="N97" s="34">
        <f t="shared" si="13"/>
        <v>1.8122918696055999E-2</v>
      </c>
    </row>
    <row r="98" spans="1:14" ht="14.25" hidden="1" outlineLevel="1" x14ac:dyDescent="0.25">
      <c r="A98" s="36"/>
      <c r="B98" s="50" t="s">
        <v>112</v>
      </c>
      <c r="C98" s="42">
        <f t="shared" si="7"/>
        <v>120</v>
      </c>
      <c r="D98" s="48"/>
      <c r="E98" s="20">
        <v>5</v>
      </c>
      <c r="F98" s="14">
        <v>2</v>
      </c>
      <c r="G98" s="49">
        <f t="shared" si="8"/>
        <v>150</v>
      </c>
      <c r="H98" s="33">
        <f t="shared" si="9"/>
        <v>1.8608805686851016E-2</v>
      </c>
      <c r="I98" s="33">
        <f t="shared" si="10"/>
        <v>8.426374552348851E-3</v>
      </c>
      <c r="J98" s="20">
        <v>11</v>
      </c>
      <c r="K98" s="14">
        <v>5</v>
      </c>
      <c r="L98" s="49">
        <f t="shared" si="11"/>
        <v>120</v>
      </c>
      <c r="M98" s="33">
        <f t="shared" si="12"/>
        <v>2.2672465321433726E-2</v>
      </c>
      <c r="N98" s="34">
        <f t="shared" si="13"/>
        <v>1.1326824185035E-2</v>
      </c>
    </row>
    <row r="99" spans="1:14" ht="14.25" hidden="1" outlineLevel="1" x14ac:dyDescent="0.25">
      <c r="A99" s="36"/>
      <c r="B99" s="50" t="s">
        <v>113</v>
      </c>
      <c r="C99" s="42">
        <f t="shared" si="7"/>
        <v>-47.368421052631575</v>
      </c>
      <c r="D99" s="48"/>
      <c r="E99" s="20">
        <v>3</v>
      </c>
      <c r="F99" s="14">
        <v>8</v>
      </c>
      <c r="G99" s="49">
        <f t="shared" si="8"/>
        <v>-62.5</v>
      </c>
      <c r="H99" s="33">
        <f t="shared" si="9"/>
        <v>1.1165283412110611E-2</v>
      </c>
      <c r="I99" s="33">
        <f t="shared" si="10"/>
        <v>3.3705498209395404E-2</v>
      </c>
      <c r="J99" s="20">
        <v>10</v>
      </c>
      <c r="K99" s="14">
        <v>19</v>
      </c>
      <c r="L99" s="49">
        <f t="shared" si="11"/>
        <v>-47.368421052631575</v>
      </c>
      <c r="M99" s="33">
        <f t="shared" si="12"/>
        <v>2.0611332110394294E-2</v>
      </c>
      <c r="N99" s="34">
        <f t="shared" si="13"/>
        <v>4.3041931903132997E-2</v>
      </c>
    </row>
    <row r="100" spans="1:14" ht="14.25" hidden="1" outlineLevel="1" x14ac:dyDescent="0.25">
      <c r="A100" s="36"/>
      <c r="B100" s="50" t="s">
        <v>114</v>
      </c>
      <c r="C100" s="42">
        <f t="shared" si="7"/>
        <v>-55.000000000000007</v>
      </c>
      <c r="D100" s="48"/>
      <c r="E100" s="20">
        <v>8</v>
      </c>
      <c r="F100" s="14">
        <v>10</v>
      </c>
      <c r="G100" s="49">
        <f t="shared" si="8"/>
        <v>-20</v>
      </c>
      <c r="H100" s="33">
        <f t="shared" si="9"/>
        <v>2.9774089098961631E-2</v>
      </c>
      <c r="I100" s="33">
        <f t="shared" si="10"/>
        <v>4.2131872761744259E-2</v>
      </c>
      <c r="J100" s="20">
        <v>9</v>
      </c>
      <c r="K100" s="14">
        <v>20</v>
      </c>
      <c r="L100" s="49">
        <f t="shared" si="11"/>
        <v>-55.000000000000007</v>
      </c>
      <c r="M100" s="33">
        <f t="shared" si="12"/>
        <v>1.8550198899354865E-2</v>
      </c>
      <c r="N100" s="34">
        <f t="shared" si="13"/>
        <v>4.5307296740140002E-2</v>
      </c>
    </row>
    <row r="101" spans="1:14" ht="14.25" hidden="1" outlineLevel="1" x14ac:dyDescent="0.25">
      <c r="A101" s="36"/>
      <c r="B101" s="50" t="s">
        <v>115</v>
      </c>
      <c r="C101" s="42">
        <f t="shared" si="7"/>
        <v>-55.555555555555557</v>
      </c>
      <c r="D101" s="48"/>
      <c r="E101" s="20">
        <v>4</v>
      </c>
      <c r="F101" s="14">
        <v>7</v>
      </c>
      <c r="G101" s="49">
        <f t="shared" si="8"/>
        <v>-42.857142857142854</v>
      </c>
      <c r="H101" s="33">
        <f t="shared" si="9"/>
        <v>1.4887044549480815E-2</v>
      </c>
      <c r="I101" s="33">
        <f t="shared" si="10"/>
        <v>2.9492310933220984E-2</v>
      </c>
      <c r="J101" s="20">
        <v>8</v>
      </c>
      <c r="K101" s="14">
        <v>18</v>
      </c>
      <c r="L101" s="49">
        <f t="shared" si="11"/>
        <v>-55.555555555555557</v>
      </c>
      <c r="M101" s="33">
        <f t="shared" si="12"/>
        <v>1.6489065688315433E-2</v>
      </c>
      <c r="N101" s="34">
        <f t="shared" si="13"/>
        <v>4.0776567066126E-2</v>
      </c>
    </row>
    <row r="102" spans="1:14" ht="14.25" hidden="1" outlineLevel="1" x14ac:dyDescent="0.25">
      <c r="A102" s="36"/>
      <c r="B102" s="50" t="s">
        <v>116</v>
      </c>
      <c r="C102" s="42">
        <f t="shared" si="7"/>
        <v>600</v>
      </c>
      <c r="D102" s="48"/>
      <c r="E102" s="20">
        <v>7</v>
      </c>
      <c r="F102" s="14">
        <v>1</v>
      </c>
      <c r="G102" s="49">
        <f t="shared" si="8"/>
        <v>600</v>
      </c>
      <c r="H102" s="33">
        <f t="shared" si="9"/>
        <v>2.6052327961591428E-2</v>
      </c>
      <c r="I102" s="33">
        <f t="shared" si="10"/>
        <v>4.2131872761744255E-3</v>
      </c>
      <c r="J102" s="20">
        <v>7</v>
      </c>
      <c r="K102" s="14">
        <v>1</v>
      </c>
      <c r="L102" s="49">
        <f t="shared" si="11"/>
        <v>600</v>
      </c>
      <c r="M102" s="33">
        <f t="shared" si="12"/>
        <v>1.4427932477276006E-2</v>
      </c>
      <c r="N102" s="34">
        <f t="shared" si="13"/>
        <v>2.2653648370069999E-3</v>
      </c>
    </row>
    <row r="103" spans="1:14" ht="14.25" hidden="1" outlineLevel="1" x14ac:dyDescent="0.25">
      <c r="A103" s="36"/>
      <c r="B103" s="50" t="s">
        <v>117</v>
      </c>
      <c r="C103" s="42">
        <f t="shared" si="7"/>
        <v>150</v>
      </c>
      <c r="D103" s="48"/>
      <c r="E103" s="20">
        <v>4</v>
      </c>
      <c r="F103" s="14">
        <v>1</v>
      </c>
      <c r="G103" s="49">
        <f t="shared" si="8"/>
        <v>300</v>
      </c>
      <c r="H103" s="33">
        <f t="shared" si="9"/>
        <v>1.4887044549480815E-2</v>
      </c>
      <c r="I103" s="33">
        <f t="shared" si="10"/>
        <v>4.2131872761744255E-3</v>
      </c>
      <c r="J103" s="20">
        <v>5</v>
      </c>
      <c r="K103" s="14">
        <v>2</v>
      </c>
      <c r="L103" s="49">
        <f t="shared" si="11"/>
        <v>150</v>
      </c>
      <c r="M103" s="33">
        <f t="shared" si="12"/>
        <v>1.0305666055197147E-2</v>
      </c>
      <c r="N103" s="34">
        <f t="shared" si="13"/>
        <v>4.5307296740139998E-3</v>
      </c>
    </row>
    <row r="104" spans="1:14" ht="14.25" hidden="1" outlineLevel="1" x14ac:dyDescent="0.25">
      <c r="A104" s="36"/>
      <c r="B104" s="50" t="s">
        <v>118</v>
      </c>
      <c r="C104" s="42">
        <f t="shared" si="7"/>
        <v>0</v>
      </c>
      <c r="D104" s="48"/>
      <c r="E104" s="20">
        <v>3</v>
      </c>
      <c r="F104" s="14">
        <v>3</v>
      </c>
      <c r="G104" s="49">
        <f t="shared" si="8"/>
        <v>0</v>
      </c>
      <c r="H104" s="33">
        <f t="shared" si="9"/>
        <v>1.1165283412110611E-2</v>
      </c>
      <c r="I104" s="33">
        <f t="shared" si="10"/>
        <v>1.2639561828523278E-2</v>
      </c>
      <c r="J104" s="20">
        <v>3</v>
      </c>
      <c r="K104" s="14">
        <v>3</v>
      </c>
      <c r="L104" s="49">
        <f t="shared" si="11"/>
        <v>0</v>
      </c>
      <c r="M104" s="33">
        <f t="shared" si="12"/>
        <v>6.1833996331182878E-3</v>
      </c>
      <c r="N104" s="34">
        <f t="shared" si="13"/>
        <v>6.7960945110210006E-3</v>
      </c>
    </row>
    <row r="105" spans="1:14" ht="14.25" hidden="1" outlineLevel="1" x14ac:dyDescent="0.25">
      <c r="A105" s="36"/>
      <c r="B105" s="50" t="s">
        <v>119</v>
      </c>
      <c r="C105" s="42">
        <f t="shared" si="7"/>
        <v>-99.275362318840578</v>
      </c>
      <c r="D105" s="48"/>
      <c r="E105" s="20">
        <v>1</v>
      </c>
      <c r="F105" s="14">
        <v>83</v>
      </c>
      <c r="G105" s="49">
        <f t="shared" si="8"/>
        <v>-98.795180722891558</v>
      </c>
      <c r="H105" s="33">
        <f t="shared" si="9"/>
        <v>3.7217611373702038E-3</v>
      </c>
      <c r="I105" s="33">
        <f t="shared" si="10"/>
        <v>0.3496945439224774</v>
      </c>
      <c r="J105" s="20">
        <v>1</v>
      </c>
      <c r="K105" s="14">
        <v>138</v>
      </c>
      <c r="L105" s="49">
        <f t="shared" si="11"/>
        <v>-99.275362318840578</v>
      </c>
      <c r="M105" s="33">
        <f t="shared" si="12"/>
        <v>2.0611332110394291E-3</v>
      </c>
      <c r="N105" s="34">
        <f t="shared" si="13"/>
        <v>0.31262034750696599</v>
      </c>
    </row>
    <row r="106" spans="1:14" ht="14.25" hidden="1" outlineLevel="1" x14ac:dyDescent="0.25">
      <c r="A106" s="36"/>
      <c r="B106" s="50" t="s">
        <v>120</v>
      </c>
      <c r="C106" s="42">
        <f t="shared" si="7"/>
        <v>-100</v>
      </c>
      <c r="D106" s="48"/>
      <c r="E106" s="20">
        <v>0</v>
      </c>
      <c r="F106" s="14">
        <v>19</v>
      </c>
      <c r="G106" s="49">
        <f t="shared" si="8"/>
        <v>-100</v>
      </c>
      <c r="H106" s="33" t="str">
        <f t="shared" si="9"/>
        <v/>
      </c>
      <c r="I106" s="33">
        <f t="shared" si="10"/>
        <v>8.0050558247314094E-2</v>
      </c>
      <c r="J106" s="20">
        <v>0</v>
      </c>
      <c r="K106" s="14">
        <v>34</v>
      </c>
      <c r="L106" s="49">
        <f t="shared" si="11"/>
        <v>-100</v>
      </c>
      <c r="M106" s="33" t="str">
        <f t="shared" si="12"/>
        <v/>
      </c>
      <c r="N106" s="34">
        <f t="shared" si="13"/>
        <v>7.7022404458238006E-2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-100</v>
      </c>
      <c r="D107" s="48"/>
      <c r="E107" s="20">
        <v>0</v>
      </c>
      <c r="F107" s="14">
        <v>0</v>
      </c>
      <c r="G107" s="49" t="str">
        <f t="shared" si="8"/>
        <v/>
      </c>
      <c r="H107" s="33" t="str">
        <f t="shared" si="9"/>
        <v/>
      </c>
      <c r="I107" s="33" t="str">
        <f t="shared" si="10"/>
        <v/>
      </c>
      <c r="J107" s="20">
        <v>0</v>
      </c>
      <c r="K107" s="14">
        <v>3</v>
      </c>
      <c r="L107" s="49">
        <f t="shared" si="11"/>
        <v>-100</v>
      </c>
      <c r="M107" s="33" t="str">
        <f t="shared" si="12"/>
        <v/>
      </c>
      <c r="N107" s="34">
        <f t="shared" si="13"/>
        <v>6.7960945110210006E-3</v>
      </c>
    </row>
    <row r="108" spans="1:14" ht="14.25" hidden="1" outlineLevel="1" x14ac:dyDescent="0.25">
      <c r="A108" s="36"/>
      <c r="B108" s="50" t="s">
        <v>120</v>
      </c>
      <c r="C108" s="42">
        <f t="shared" si="7"/>
        <v>-100</v>
      </c>
      <c r="D108" s="48"/>
      <c r="E108" s="20">
        <v>0</v>
      </c>
      <c r="F108" s="14">
        <v>1</v>
      </c>
      <c r="G108" s="49">
        <f t="shared" si="8"/>
        <v>-100</v>
      </c>
      <c r="H108" s="33" t="str">
        <f t="shared" si="9"/>
        <v/>
      </c>
      <c r="I108" s="33">
        <f t="shared" si="10"/>
        <v>4.2131872761744255E-3</v>
      </c>
      <c r="J108" s="20">
        <v>0</v>
      </c>
      <c r="K108" s="14">
        <v>1</v>
      </c>
      <c r="L108" s="49">
        <f t="shared" si="11"/>
        <v>-100</v>
      </c>
      <c r="M108" s="33" t="str">
        <f t="shared" si="12"/>
        <v/>
      </c>
      <c r="N108" s="34">
        <f t="shared" si="13"/>
        <v>2.2653648370069999E-3</v>
      </c>
    </row>
    <row r="109" spans="1:14" ht="14.25" hidden="1" outlineLevel="1" x14ac:dyDescent="0.25">
      <c r="A109" s="36"/>
      <c r="B109" s="50" t="s">
        <v>122</v>
      </c>
      <c r="C109" s="42">
        <f t="shared" si="7"/>
        <v>-100</v>
      </c>
      <c r="D109" s="48"/>
      <c r="E109" s="20">
        <v>0</v>
      </c>
      <c r="F109" s="14">
        <v>1</v>
      </c>
      <c r="G109" s="49">
        <f t="shared" si="8"/>
        <v>-100</v>
      </c>
      <c r="H109" s="33" t="str">
        <f t="shared" si="9"/>
        <v/>
      </c>
      <c r="I109" s="33">
        <f t="shared" si="10"/>
        <v>4.2131872761744255E-3</v>
      </c>
      <c r="J109" s="20">
        <v>0</v>
      </c>
      <c r="K109" s="14">
        <v>1</v>
      </c>
      <c r="L109" s="49">
        <f t="shared" si="11"/>
        <v>-100</v>
      </c>
      <c r="M109" s="33" t="str">
        <f t="shared" si="12"/>
        <v/>
      </c>
      <c r="N109" s="34">
        <f t="shared" si="13"/>
        <v>2.2653648370069999E-3</v>
      </c>
    </row>
    <row r="110" spans="1:14" ht="14.25" collapsed="1" x14ac:dyDescent="0.25">
      <c r="A110" s="36" t="s">
        <v>123</v>
      </c>
      <c r="B110" s="1" t="s">
        <v>124</v>
      </c>
      <c r="C110" s="42">
        <f t="shared" si="7"/>
        <v>4.5680238331678256</v>
      </c>
      <c r="D110" s="48"/>
      <c r="E110" s="20">
        <v>1224</v>
      </c>
      <c r="F110" s="14">
        <v>1076</v>
      </c>
      <c r="G110" s="49">
        <f t="shared" si="8"/>
        <v>13.754646840148698</v>
      </c>
      <c r="H110" s="33">
        <f t="shared" si="9"/>
        <v>4.5554356321411289</v>
      </c>
      <c r="I110" s="33">
        <f t="shared" si="10"/>
        <v>4.5333895091636824</v>
      </c>
      <c r="J110" s="20">
        <v>2106</v>
      </c>
      <c r="K110" s="14">
        <v>2014</v>
      </c>
      <c r="L110" s="49">
        <f t="shared" si="11"/>
        <v>4.5680238331678256</v>
      </c>
      <c r="M110" s="33">
        <f t="shared" si="12"/>
        <v>4.3407465424490388</v>
      </c>
      <c r="N110" s="34">
        <f t="shared" si="13"/>
        <v>4.5624447817320979</v>
      </c>
    </row>
    <row r="111" spans="1:14" ht="14.25" hidden="1" outlineLevel="1" x14ac:dyDescent="0.25">
      <c r="A111" s="36"/>
      <c r="B111" s="50" t="s">
        <v>125</v>
      </c>
      <c r="C111" s="42">
        <f t="shared" si="7"/>
        <v>-25.554259043173861</v>
      </c>
      <c r="D111" s="48"/>
      <c r="E111" s="20">
        <v>364</v>
      </c>
      <c r="F111" s="14">
        <v>485</v>
      </c>
      <c r="G111" s="49">
        <f t="shared" si="8"/>
        <v>-24.948453608247423</v>
      </c>
      <c r="H111" s="33">
        <f t="shared" si="9"/>
        <v>1.3547210540027541</v>
      </c>
      <c r="I111" s="33">
        <f t="shared" si="10"/>
        <v>2.0433958289445964</v>
      </c>
      <c r="J111" s="20">
        <v>638</v>
      </c>
      <c r="K111" s="14">
        <v>857</v>
      </c>
      <c r="L111" s="49">
        <f t="shared" si="11"/>
        <v>-25.554259043173861</v>
      </c>
      <c r="M111" s="33">
        <f t="shared" si="12"/>
        <v>1.315002988643156</v>
      </c>
      <c r="N111" s="34">
        <f t="shared" si="13"/>
        <v>1.941417665314999</v>
      </c>
    </row>
    <row r="112" spans="1:14" ht="14.25" hidden="1" outlineLevel="1" x14ac:dyDescent="0.25">
      <c r="A112" s="36"/>
      <c r="B112" s="50" t="s">
        <v>126</v>
      </c>
      <c r="C112" s="42">
        <f t="shared" si="7"/>
        <v>0.64102564102564097</v>
      </c>
      <c r="D112" s="48"/>
      <c r="E112" s="20">
        <v>396</v>
      </c>
      <c r="F112" s="14">
        <v>298</v>
      </c>
      <c r="G112" s="49">
        <f t="shared" si="8"/>
        <v>32.885906040268459</v>
      </c>
      <c r="H112" s="33">
        <f t="shared" si="9"/>
        <v>1.4738174103986008</v>
      </c>
      <c r="I112" s="33">
        <f t="shared" si="10"/>
        <v>1.2555298082999788</v>
      </c>
      <c r="J112" s="20">
        <v>628</v>
      </c>
      <c r="K112" s="14">
        <v>624</v>
      </c>
      <c r="L112" s="49">
        <f t="shared" si="11"/>
        <v>0.64102564102564097</v>
      </c>
      <c r="M112" s="33">
        <f t="shared" si="12"/>
        <v>1.2943916565327618</v>
      </c>
      <c r="N112" s="34">
        <f t="shared" si="13"/>
        <v>1.4135876582923681</v>
      </c>
    </row>
    <row r="113" spans="1:14" ht="14.25" hidden="1" outlineLevel="1" x14ac:dyDescent="0.25">
      <c r="A113" s="36"/>
      <c r="B113" s="50" t="s">
        <v>127</v>
      </c>
      <c r="C113" s="42">
        <f t="shared" si="7"/>
        <v>182.3943661971831</v>
      </c>
      <c r="D113" s="48"/>
      <c r="E113" s="20">
        <v>210</v>
      </c>
      <c r="F113" s="14">
        <v>84</v>
      </c>
      <c r="G113" s="49">
        <f t="shared" si="8"/>
        <v>150</v>
      </c>
      <c r="H113" s="33">
        <f t="shared" si="9"/>
        <v>0.78156983884774267</v>
      </c>
      <c r="I113" s="33">
        <f t="shared" si="10"/>
        <v>0.35390773119865176</v>
      </c>
      <c r="J113" s="20">
        <v>401</v>
      </c>
      <c r="K113" s="14">
        <v>142</v>
      </c>
      <c r="L113" s="49">
        <f t="shared" si="11"/>
        <v>182.3943661971831</v>
      </c>
      <c r="M113" s="33">
        <f t="shared" si="12"/>
        <v>0.8265144176268111</v>
      </c>
      <c r="N113" s="34">
        <f t="shared" si="13"/>
        <v>0.32168180685499398</v>
      </c>
    </row>
    <row r="114" spans="1:14" ht="14.25" hidden="1" outlineLevel="1" x14ac:dyDescent="0.25">
      <c r="A114" s="36"/>
      <c r="B114" s="50" t="s">
        <v>128</v>
      </c>
      <c r="C114" s="42">
        <f t="shared" si="7"/>
        <v>2.5423728813559325</v>
      </c>
      <c r="D114" s="48"/>
      <c r="E114" s="20">
        <v>146</v>
      </c>
      <c r="F114" s="14">
        <v>140</v>
      </c>
      <c r="G114" s="49">
        <f t="shared" si="8"/>
        <v>4.2857142857142856</v>
      </c>
      <c r="H114" s="33">
        <f t="shared" si="9"/>
        <v>0.54337712605604971</v>
      </c>
      <c r="I114" s="33">
        <f t="shared" si="10"/>
        <v>0.58984621866441955</v>
      </c>
      <c r="J114" s="20">
        <v>242</v>
      </c>
      <c r="K114" s="14">
        <v>236</v>
      </c>
      <c r="L114" s="49">
        <f t="shared" si="11"/>
        <v>2.5423728813559325</v>
      </c>
      <c r="M114" s="33">
        <f t="shared" si="12"/>
        <v>0.49879423707154197</v>
      </c>
      <c r="N114" s="34">
        <f t="shared" si="13"/>
        <v>0.53462610153365198</v>
      </c>
    </row>
    <row r="115" spans="1:14" ht="14.25" hidden="1" outlineLevel="1" x14ac:dyDescent="0.25">
      <c r="A115" s="36"/>
      <c r="B115" s="50" t="s">
        <v>129</v>
      </c>
      <c r="C115" s="42">
        <f t="shared" si="7"/>
        <v>50.96153846153846</v>
      </c>
      <c r="D115" s="48"/>
      <c r="E115" s="20">
        <v>84</v>
      </c>
      <c r="F115" s="14">
        <v>53</v>
      </c>
      <c r="G115" s="49">
        <f t="shared" si="8"/>
        <v>58.490566037735846</v>
      </c>
      <c r="H115" s="33">
        <f t="shared" si="9"/>
        <v>0.31262793553909712</v>
      </c>
      <c r="I115" s="33">
        <f t="shared" si="10"/>
        <v>0.22329892563724457</v>
      </c>
      <c r="J115" s="20">
        <v>157</v>
      </c>
      <c r="K115" s="14">
        <v>104</v>
      </c>
      <c r="L115" s="49">
        <f t="shared" si="11"/>
        <v>50.96153846153846</v>
      </c>
      <c r="M115" s="33">
        <f t="shared" si="12"/>
        <v>0.32359791413319045</v>
      </c>
      <c r="N115" s="34">
        <f t="shared" si="13"/>
        <v>0.23559794304872803</v>
      </c>
    </row>
    <row r="116" spans="1:14" ht="14.25" hidden="1" outlineLevel="1" x14ac:dyDescent="0.25">
      <c r="A116" s="36"/>
      <c r="B116" s="50" t="s">
        <v>130</v>
      </c>
      <c r="C116" s="42">
        <f t="shared" si="7"/>
        <v>44</v>
      </c>
      <c r="D116" s="48"/>
      <c r="E116" s="20">
        <v>21</v>
      </c>
      <c r="F116" s="14">
        <v>7</v>
      </c>
      <c r="G116" s="49">
        <f t="shared" si="8"/>
        <v>200</v>
      </c>
      <c r="H116" s="33">
        <f t="shared" si="9"/>
        <v>7.8156983884774281E-2</v>
      </c>
      <c r="I116" s="33">
        <f t="shared" si="10"/>
        <v>2.9492310933220984E-2</v>
      </c>
      <c r="J116" s="20">
        <v>36</v>
      </c>
      <c r="K116" s="14">
        <v>25</v>
      </c>
      <c r="L116" s="49">
        <f t="shared" si="11"/>
        <v>44</v>
      </c>
      <c r="M116" s="33">
        <f t="shared" si="12"/>
        <v>7.4200795597419461E-2</v>
      </c>
      <c r="N116" s="34">
        <f t="shared" si="13"/>
        <v>5.6634120925174995E-2</v>
      </c>
    </row>
    <row r="117" spans="1:14" ht="14.25" hidden="1" outlineLevel="1" x14ac:dyDescent="0.25">
      <c r="A117" s="36"/>
      <c r="B117" s="50" t="s">
        <v>131</v>
      </c>
      <c r="C117" s="42">
        <f t="shared" si="7"/>
        <v>-84.615384615384613</v>
      </c>
      <c r="D117" s="48"/>
      <c r="E117" s="20">
        <v>3</v>
      </c>
      <c r="F117" s="14">
        <v>9</v>
      </c>
      <c r="G117" s="49">
        <f t="shared" si="8"/>
        <v>-66.666666666666657</v>
      </c>
      <c r="H117" s="33">
        <f t="shared" si="9"/>
        <v>1.1165283412110611E-2</v>
      </c>
      <c r="I117" s="33">
        <f t="shared" si="10"/>
        <v>3.7918685485569835E-2</v>
      </c>
      <c r="J117" s="20">
        <v>4</v>
      </c>
      <c r="K117" s="14">
        <v>26</v>
      </c>
      <c r="L117" s="49">
        <f t="shared" si="11"/>
        <v>-84.615384615384613</v>
      </c>
      <c r="M117" s="33">
        <f t="shared" si="12"/>
        <v>8.2445328441577165E-3</v>
      </c>
      <c r="N117" s="34">
        <f t="shared" si="13"/>
        <v>5.8899485762182006E-2</v>
      </c>
    </row>
    <row r="118" spans="1:14" ht="14.25" collapsed="1" x14ac:dyDescent="0.25">
      <c r="A118" s="36" t="s">
        <v>132</v>
      </c>
      <c r="B118" s="1" t="s">
        <v>133</v>
      </c>
      <c r="C118" s="42">
        <f t="shared" si="7"/>
        <v>-2.112676056338028</v>
      </c>
      <c r="D118" s="48"/>
      <c r="E118" s="20">
        <v>993</v>
      </c>
      <c r="F118" s="14">
        <v>794</v>
      </c>
      <c r="G118" s="49">
        <f t="shared" si="8"/>
        <v>25.062972292191439</v>
      </c>
      <c r="H118" s="33">
        <f t="shared" si="9"/>
        <v>3.6957088094086119</v>
      </c>
      <c r="I118" s="33">
        <f t="shared" si="10"/>
        <v>3.3452706972824946</v>
      </c>
      <c r="J118" s="20">
        <v>1529</v>
      </c>
      <c r="K118" s="14">
        <v>1562</v>
      </c>
      <c r="L118" s="49">
        <f t="shared" si="11"/>
        <v>-2.112676056338028</v>
      </c>
      <c r="M118" s="33">
        <f t="shared" si="12"/>
        <v>3.1514726796792876</v>
      </c>
      <c r="N118" s="34">
        <f t="shared" si="13"/>
        <v>3.5384998754049337</v>
      </c>
    </row>
    <row r="119" spans="1:14" ht="14.25" hidden="1" outlineLevel="1" x14ac:dyDescent="0.25">
      <c r="A119" s="36"/>
      <c r="B119" s="50" t="s">
        <v>134</v>
      </c>
      <c r="C119" s="42">
        <f t="shared" si="7"/>
        <v>-2.6262626262626263</v>
      </c>
      <c r="D119" s="48"/>
      <c r="E119" s="20">
        <v>322</v>
      </c>
      <c r="F119" s="14">
        <v>206</v>
      </c>
      <c r="G119" s="49">
        <f t="shared" si="8"/>
        <v>56.310679611650485</v>
      </c>
      <c r="H119" s="33">
        <f t="shared" si="9"/>
        <v>1.1984070862332057</v>
      </c>
      <c r="I119" s="33">
        <f t="shared" si="10"/>
        <v>0.86791657889193174</v>
      </c>
      <c r="J119" s="20">
        <v>482</v>
      </c>
      <c r="K119" s="14">
        <v>495</v>
      </c>
      <c r="L119" s="49">
        <f t="shared" si="11"/>
        <v>-2.6262626262626263</v>
      </c>
      <c r="M119" s="33">
        <f t="shared" si="12"/>
        <v>0.99346620772100491</v>
      </c>
      <c r="N119" s="34">
        <f t="shared" si="13"/>
        <v>1.121355594318465</v>
      </c>
    </row>
    <row r="120" spans="1:14" ht="14.25" hidden="1" outlineLevel="1" x14ac:dyDescent="0.25">
      <c r="A120" s="36"/>
      <c r="B120" s="50" t="s">
        <v>135</v>
      </c>
      <c r="C120" s="42">
        <f t="shared" si="7"/>
        <v>18.75</v>
      </c>
      <c r="D120" s="48"/>
      <c r="E120" s="20">
        <v>182</v>
      </c>
      <c r="F120" s="14">
        <v>147</v>
      </c>
      <c r="G120" s="49">
        <f t="shared" si="8"/>
        <v>23.809523809523807</v>
      </c>
      <c r="H120" s="33">
        <f t="shared" si="9"/>
        <v>0.67736052700137706</v>
      </c>
      <c r="I120" s="33">
        <f t="shared" si="10"/>
        <v>0.61933852959764057</v>
      </c>
      <c r="J120" s="20">
        <v>323</v>
      </c>
      <c r="K120" s="14">
        <v>272</v>
      </c>
      <c r="L120" s="49">
        <f t="shared" si="11"/>
        <v>18.75</v>
      </c>
      <c r="M120" s="33">
        <f t="shared" si="12"/>
        <v>0.66574602716573572</v>
      </c>
      <c r="N120" s="34">
        <f t="shared" si="13"/>
        <v>0.61617923566590405</v>
      </c>
    </row>
    <row r="121" spans="1:14" ht="14.25" hidden="1" outlineLevel="1" x14ac:dyDescent="0.25">
      <c r="A121" s="36"/>
      <c r="B121" s="50" t="s">
        <v>136</v>
      </c>
      <c r="C121" s="42">
        <f t="shared" si="7"/>
        <v>-19.183673469387756</v>
      </c>
      <c r="D121" s="48"/>
      <c r="E121" s="20">
        <v>149</v>
      </c>
      <c r="F121" s="14">
        <v>169</v>
      </c>
      <c r="G121" s="49">
        <f t="shared" si="8"/>
        <v>-11.834319526627219</v>
      </c>
      <c r="H121" s="33">
        <f t="shared" si="9"/>
        <v>0.55454240946816036</v>
      </c>
      <c r="I121" s="33">
        <f t="shared" si="10"/>
        <v>0.71202864967347801</v>
      </c>
      <c r="J121" s="20">
        <v>198</v>
      </c>
      <c r="K121" s="14">
        <v>245</v>
      </c>
      <c r="L121" s="49">
        <f t="shared" si="11"/>
        <v>-19.183673469387756</v>
      </c>
      <c r="M121" s="33">
        <f t="shared" si="12"/>
        <v>0.40810437578580699</v>
      </c>
      <c r="N121" s="34">
        <f t="shared" si="13"/>
        <v>0.55501438506671497</v>
      </c>
    </row>
    <row r="122" spans="1:14" ht="14.25" hidden="1" outlineLevel="1" x14ac:dyDescent="0.25">
      <c r="A122" s="36"/>
      <c r="B122" s="50" t="s">
        <v>137</v>
      </c>
      <c r="C122" s="42">
        <f t="shared" si="7"/>
        <v>-25.806451612903224</v>
      </c>
      <c r="D122" s="48"/>
      <c r="E122" s="20">
        <v>114</v>
      </c>
      <c r="F122" s="14">
        <v>116</v>
      </c>
      <c r="G122" s="49">
        <f t="shared" si="8"/>
        <v>-1.7241379310344827</v>
      </c>
      <c r="H122" s="33">
        <f t="shared" si="9"/>
        <v>0.42428076966020323</v>
      </c>
      <c r="I122" s="33">
        <f t="shared" si="10"/>
        <v>0.48872972403623338</v>
      </c>
      <c r="J122" s="20">
        <v>184</v>
      </c>
      <c r="K122" s="14">
        <v>248</v>
      </c>
      <c r="L122" s="49">
        <f t="shared" si="11"/>
        <v>-25.806451612903224</v>
      </c>
      <c r="M122" s="33">
        <f t="shared" si="12"/>
        <v>0.37924851083125505</v>
      </c>
      <c r="N122" s="34">
        <f t="shared" si="13"/>
        <v>0.561810479577736</v>
      </c>
    </row>
    <row r="123" spans="1:14" ht="14.25" hidden="1" outlineLevel="1" x14ac:dyDescent="0.25">
      <c r="A123" s="36"/>
      <c r="B123" s="50" t="s">
        <v>138</v>
      </c>
      <c r="C123" s="42">
        <f t="shared" si="7"/>
        <v>20.754716981132077</v>
      </c>
      <c r="D123" s="48"/>
      <c r="E123" s="20">
        <v>80</v>
      </c>
      <c r="F123" s="14">
        <v>59</v>
      </c>
      <c r="G123" s="49">
        <f t="shared" si="8"/>
        <v>35.593220338983052</v>
      </c>
      <c r="H123" s="33">
        <f t="shared" si="9"/>
        <v>0.29774089098961626</v>
      </c>
      <c r="I123" s="33">
        <f t="shared" si="10"/>
        <v>0.24857804929429111</v>
      </c>
      <c r="J123" s="20">
        <v>128</v>
      </c>
      <c r="K123" s="14">
        <v>106</v>
      </c>
      <c r="L123" s="49">
        <f t="shared" si="11"/>
        <v>20.754716981132077</v>
      </c>
      <c r="M123" s="33">
        <f t="shared" si="12"/>
        <v>0.26382505101304693</v>
      </c>
      <c r="N123" s="34">
        <f t="shared" si="13"/>
        <v>0.24012867272274202</v>
      </c>
    </row>
    <row r="124" spans="1:14" ht="14.25" hidden="1" outlineLevel="1" x14ac:dyDescent="0.25">
      <c r="A124" s="36"/>
      <c r="B124" s="50" t="s">
        <v>139</v>
      </c>
      <c r="C124" s="42">
        <f t="shared" si="7"/>
        <v>69.767441860465112</v>
      </c>
      <c r="D124" s="48"/>
      <c r="E124" s="20">
        <v>39</v>
      </c>
      <c r="F124" s="14">
        <v>23</v>
      </c>
      <c r="G124" s="49">
        <f t="shared" si="8"/>
        <v>69.565217391304344</v>
      </c>
      <c r="H124" s="33">
        <f t="shared" si="9"/>
        <v>0.14514868435743794</v>
      </c>
      <c r="I124" s="33">
        <f t="shared" si="10"/>
        <v>9.6903307352011789E-2</v>
      </c>
      <c r="J124" s="20">
        <v>73</v>
      </c>
      <c r="K124" s="14">
        <v>43</v>
      </c>
      <c r="L124" s="49">
        <f t="shared" si="11"/>
        <v>69.767441860465112</v>
      </c>
      <c r="M124" s="33">
        <f t="shared" si="12"/>
        <v>0.15046272440587835</v>
      </c>
      <c r="N124" s="34">
        <f t="shared" si="13"/>
        <v>9.7410687991300995E-2</v>
      </c>
    </row>
    <row r="125" spans="1:14" ht="14.25" hidden="1" outlineLevel="1" x14ac:dyDescent="0.25">
      <c r="A125" s="36"/>
      <c r="B125" s="50" t="s">
        <v>140</v>
      </c>
      <c r="C125" s="42" t="str">
        <f t="shared" si="7"/>
        <v/>
      </c>
      <c r="D125" s="48"/>
      <c r="E125" s="20">
        <v>35</v>
      </c>
      <c r="F125" s="14">
        <v>0</v>
      </c>
      <c r="G125" s="49" t="str">
        <f t="shared" si="8"/>
        <v/>
      </c>
      <c r="H125" s="33">
        <f t="shared" si="9"/>
        <v>0.13026163980795713</v>
      </c>
      <c r="I125" s="33" t="str">
        <f t="shared" si="10"/>
        <v/>
      </c>
      <c r="J125" s="20">
        <v>51</v>
      </c>
      <c r="K125" s="14">
        <v>0</v>
      </c>
      <c r="L125" s="49" t="str">
        <f t="shared" si="11"/>
        <v/>
      </c>
      <c r="M125" s="33">
        <f t="shared" si="12"/>
        <v>0.10511779376301091</v>
      </c>
      <c r="N125" s="34" t="str">
        <f t="shared" si="13"/>
        <v/>
      </c>
    </row>
    <row r="126" spans="1:14" ht="14.25" hidden="1" outlineLevel="1" x14ac:dyDescent="0.25">
      <c r="A126" s="36"/>
      <c r="B126" s="50" t="s">
        <v>141</v>
      </c>
      <c r="C126" s="42">
        <f t="shared" si="7"/>
        <v>5.2631578947368416</v>
      </c>
      <c r="D126" s="48"/>
      <c r="E126" s="20">
        <v>36</v>
      </c>
      <c r="F126" s="14">
        <v>11</v>
      </c>
      <c r="G126" s="49">
        <f t="shared" si="8"/>
        <v>227.27272727272728</v>
      </c>
      <c r="H126" s="33">
        <f t="shared" si="9"/>
        <v>0.13398340094532732</v>
      </c>
      <c r="I126" s="33">
        <f t="shared" si="10"/>
        <v>4.6345060037918689E-2</v>
      </c>
      <c r="J126" s="20">
        <v>40</v>
      </c>
      <c r="K126" s="14">
        <v>38</v>
      </c>
      <c r="L126" s="49">
        <f t="shared" si="11"/>
        <v>5.2631578947368416</v>
      </c>
      <c r="M126" s="33">
        <f t="shared" si="12"/>
        <v>8.2445328441577176E-2</v>
      </c>
      <c r="N126" s="34">
        <f t="shared" si="13"/>
        <v>8.6083863806265995E-2</v>
      </c>
    </row>
    <row r="127" spans="1:14" ht="14.25" hidden="1" outlineLevel="1" x14ac:dyDescent="0.25">
      <c r="A127" s="36"/>
      <c r="B127" s="50" t="s">
        <v>142</v>
      </c>
      <c r="C127" s="42">
        <f t="shared" si="7"/>
        <v>-22.222222222222221</v>
      </c>
      <c r="D127" s="48"/>
      <c r="E127" s="20">
        <v>13</v>
      </c>
      <c r="F127" s="14">
        <v>11</v>
      </c>
      <c r="G127" s="49">
        <f t="shared" si="8"/>
        <v>18.181818181818183</v>
      </c>
      <c r="H127" s="33">
        <f t="shared" si="9"/>
        <v>4.8382894785812647E-2</v>
      </c>
      <c r="I127" s="33">
        <f t="shared" si="10"/>
        <v>4.6345060037918689E-2</v>
      </c>
      <c r="J127" s="20">
        <v>14</v>
      </c>
      <c r="K127" s="14">
        <v>18</v>
      </c>
      <c r="L127" s="49">
        <f t="shared" si="11"/>
        <v>-22.222222222222221</v>
      </c>
      <c r="M127" s="33">
        <f t="shared" si="12"/>
        <v>2.8855864954552012E-2</v>
      </c>
      <c r="N127" s="34">
        <f t="shared" si="13"/>
        <v>4.0776567066126E-2</v>
      </c>
    </row>
    <row r="128" spans="1:14" ht="14.25" hidden="1" outlineLevel="1" x14ac:dyDescent="0.25">
      <c r="A128" s="36"/>
      <c r="B128" s="50" t="s">
        <v>143</v>
      </c>
      <c r="C128" s="42">
        <f t="shared" si="7"/>
        <v>-74.358974358974365</v>
      </c>
      <c r="D128" s="48"/>
      <c r="E128" s="20">
        <v>8</v>
      </c>
      <c r="F128" s="14">
        <v>19</v>
      </c>
      <c r="G128" s="49">
        <f t="shared" si="8"/>
        <v>-57.894736842105267</v>
      </c>
      <c r="H128" s="33">
        <f t="shared" si="9"/>
        <v>2.9774089098961631E-2</v>
      </c>
      <c r="I128" s="33">
        <f t="shared" si="10"/>
        <v>8.0050558247314094E-2</v>
      </c>
      <c r="J128" s="20">
        <v>10</v>
      </c>
      <c r="K128" s="14">
        <v>39</v>
      </c>
      <c r="L128" s="49">
        <f t="shared" si="11"/>
        <v>-74.358974358974365</v>
      </c>
      <c r="M128" s="33">
        <f t="shared" si="12"/>
        <v>2.0611332110394294E-2</v>
      </c>
      <c r="N128" s="34">
        <f t="shared" si="13"/>
        <v>8.8349228643273006E-2</v>
      </c>
    </row>
    <row r="129" spans="1:14" ht="14.25" hidden="1" outlineLevel="1" x14ac:dyDescent="0.25">
      <c r="A129" s="36"/>
      <c r="B129" s="50" t="s">
        <v>144</v>
      </c>
      <c r="C129" s="42">
        <f t="shared" si="7"/>
        <v>11.111111111111111</v>
      </c>
      <c r="D129" s="48"/>
      <c r="E129" s="20">
        <v>8</v>
      </c>
      <c r="F129" s="14">
        <v>7</v>
      </c>
      <c r="G129" s="49">
        <f t="shared" si="8"/>
        <v>14.285714285714285</v>
      </c>
      <c r="H129" s="33">
        <f t="shared" si="9"/>
        <v>2.9774089098961631E-2</v>
      </c>
      <c r="I129" s="33">
        <f t="shared" si="10"/>
        <v>2.9492310933220984E-2</v>
      </c>
      <c r="J129" s="20">
        <v>10</v>
      </c>
      <c r="K129" s="14">
        <v>9</v>
      </c>
      <c r="L129" s="49">
        <f t="shared" si="11"/>
        <v>11.111111111111111</v>
      </c>
      <c r="M129" s="33">
        <f t="shared" si="12"/>
        <v>2.0611332110394294E-2</v>
      </c>
      <c r="N129" s="34">
        <f t="shared" si="13"/>
        <v>2.0388283533063E-2</v>
      </c>
    </row>
    <row r="130" spans="1:14" ht="14.25" hidden="1" outlineLevel="1" x14ac:dyDescent="0.25">
      <c r="A130" s="36"/>
      <c r="B130" s="50" t="s">
        <v>145</v>
      </c>
      <c r="C130" s="42">
        <f t="shared" si="7"/>
        <v>-14.285714285714285</v>
      </c>
      <c r="D130" s="48"/>
      <c r="E130" s="20">
        <v>0</v>
      </c>
      <c r="F130" s="14">
        <v>6</v>
      </c>
      <c r="G130" s="49">
        <f t="shared" si="8"/>
        <v>-100</v>
      </c>
      <c r="H130" s="33" t="str">
        <f t="shared" si="9"/>
        <v/>
      </c>
      <c r="I130" s="33">
        <f t="shared" si="10"/>
        <v>2.5279123657046557E-2</v>
      </c>
      <c r="J130" s="20">
        <v>6</v>
      </c>
      <c r="K130" s="14">
        <v>7</v>
      </c>
      <c r="L130" s="49">
        <f t="shared" si="11"/>
        <v>-14.285714285714285</v>
      </c>
      <c r="M130" s="33">
        <f t="shared" si="12"/>
        <v>1.2366799266236576E-2</v>
      </c>
      <c r="N130" s="34">
        <f t="shared" si="13"/>
        <v>1.5857553859048999E-2</v>
      </c>
    </row>
    <row r="131" spans="1:14" ht="14.25" hidden="1" outlineLevel="1" x14ac:dyDescent="0.25">
      <c r="A131" s="36"/>
      <c r="B131" s="50" t="s">
        <v>146</v>
      </c>
      <c r="C131" s="42">
        <f t="shared" si="7"/>
        <v>-64.285714285714292</v>
      </c>
      <c r="D131" s="48"/>
      <c r="E131" s="20">
        <v>5</v>
      </c>
      <c r="F131" s="14">
        <v>6</v>
      </c>
      <c r="G131" s="49">
        <f t="shared" si="8"/>
        <v>-16.666666666666664</v>
      </c>
      <c r="H131" s="33">
        <f t="shared" si="9"/>
        <v>1.8608805686851016E-2</v>
      </c>
      <c r="I131" s="33">
        <f t="shared" si="10"/>
        <v>2.5279123657046557E-2</v>
      </c>
      <c r="J131" s="20">
        <v>5</v>
      </c>
      <c r="K131" s="14">
        <v>14</v>
      </c>
      <c r="L131" s="49">
        <f t="shared" si="11"/>
        <v>-64.285714285714292</v>
      </c>
      <c r="M131" s="33">
        <f t="shared" si="12"/>
        <v>1.0305666055197147E-2</v>
      </c>
      <c r="N131" s="34">
        <f t="shared" si="13"/>
        <v>3.1715107718097997E-2</v>
      </c>
    </row>
    <row r="132" spans="1:14" ht="14.25" hidden="1" outlineLevel="1" x14ac:dyDescent="0.25">
      <c r="A132" s="36"/>
      <c r="B132" s="50" t="s">
        <v>147</v>
      </c>
      <c r="C132" s="42">
        <f t="shared" si="7"/>
        <v>33.333333333333329</v>
      </c>
      <c r="D132" s="48"/>
      <c r="E132" s="20">
        <v>2</v>
      </c>
      <c r="F132" s="14">
        <v>1</v>
      </c>
      <c r="G132" s="49">
        <f t="shared" si="8"/>
        <v>100</v>
      </c>
      <c r="H132" s="33">
        <f t="shared" si="9"/>
        <v>7.4435222747404077E-3</v>
      </c>
      <c r="I132" s="33">
        <f t="shared" si="10"/>
        <v>4.2131872761744255E-3</v>
      </c>
      <c r="J132" s="20">
        <v>4</v>
      </c>
      <c r="K132" s="14">
        <v>3</v>
      </c>
      <c r="L132" s="49">
        <f t="shared" si="11"/>
        <v>33.333333333333329</v>
      </c>
      <c r="M132" s="33">
        <f t="shared" si="12"/>
        <v>8.2445328441577165E-3</v>
      </c>
      <c r="N132" s="34">
        <f t="shared" si="13"/>
        <v>6.7960945110210006E-3</v>
      </c>
    </row>
    <row r="133" spans="1:14" ht="14.25" hidden="1" outlineLevel="1" x14ac:dyDescent="0.25">
      <c r="A133" s="36"/>
      <c r="B133" s="50" t="s">
        <v>148</v>
      </c>
      <c r="C133" s="42">
        <f t="shared" si="7"/>
        <v>-94.444444444444443</v>
      </c>
      <c r="D133" s="48"/>
      <c r="E133" s="20">
        <v>0</v>
      </c>
      <c r="F133" s="14">
        <v>11</v>
      </c>
      <c r="G133" s="49">
        <f t="shared" si="8"/>
        <v>-100</v>
      </c>
      <c r="H133" s="33" t="str">
        <f t="shared" si="9"/>
        <v/>
      </c>
      <c r="I133" s="33">
        <f t="shared" si="10"/>
        <v>4.6345060037918689E-2</v>
      </c>
      <c r="J133" s="20">
        <v>1</v>
      </c>
      <c r="K133" s="14">
        <v>18</v>
      </c>
      <c r="L133" s="49">
        <f t="shared" si="11"/>
        <v>-94.444444444444443</v>
      </c>
      <c r="M133" s="33">
        <f t="shared" si="12"/>
        <v>2.0611332110394291E-3</v>
      </c>
      <c r="N133" s="34">
        <f t="shared" si="13"/>
        <v>4.0776567066126E-2</v>
      </c>
    </row>
    <row r="134" spans="1:14" ht="14.25" hidden="1" outlineLevel="1" x14ac:dyDescent="0.25">
      <c r="A134" s="36"/>
      <c r="B134" s="50" t="s">
        <v>149</v>
      </c>
      <c r="C134" s="42">
        <f t="shared" si="7"/>
        <v>-100</v>
      </c>
      <c r="D134" s="48"/>
      <c r="E134" s="20">
        <v>0</v>
      </c>
      <c r="F134" s="14">
        <v>2</v>
      </c>
      <c r="G134" s="49">
        <f t="shared" si="8"/>
        <v>-100</v>
      </c>
      <c r="H134" s="33" t="str">
        <f t="shared" si="9"/>
        <v/>
      </c>
      <c r="I134" s="33">
        <f t="shared" si="10"/>
        <v>8.426374552348851E-3</v>
      </c>
      <c r="J134" s="20">
        <v>0</v>
      </c>
      <c r="K134" s="14">
        <v>7</v>
      </c>
      <c r="L134" s="49">
        <f t="shared" si="11"/>
        <v>-100</v>
      </c>
      <c r="M134" s="33" t="str">
        <f t="shared" si="12"/>
        <v/>
      </c>
      <c r="N134" s="34">
        <f t="shared" si="13"/>
        <v>1.5857553859048999E-2</v>
      </c>
    </row>
    <row r="135" spans="1:14" ht="14.25" collapsed="1" x14ac:dyDescent="0.25">
      <c r="A135" s="36" t="s">
        <v>150</v>
      </c>
      <c r="B135" s="1" t="s">
        <v>151</v>
      </c>
      <c r="C135" s="42">
        <f t="shared" si="7"/>
        <v>8.2444918265813794</v>
      </c>
      <c r="D135" s="48"/>
      <c r="E135" s="20">
        <v>834</v>
      </c>
      <c r="F135" s="14">
        <v>731</v>
      </c>
      <c r="G135" s="49">
        <f t="shared" si="8"/>
        <v>14.09028727770178</v>
      </c>
      <c r="H135" s="33">
        <f t="shared" si="9"/>
        <v>3.10394878856675</v>
      </c>
      <c r="I135" s="33">
        <f t="shared" si="10"/>
        <v>3.0798398988835052</v>
      </c>
      <c r="J135" s="20">
        <v>1523</v>
      </c>
      <c r="K135" s="14">
        <v>1407</v>
      </c>
      <c r="L135" s="49">
        <f t="shared" si="11"/>
        <v>8.2444918265813794</v>
      </c>
      <c r="M135" s="33">
        <f t="shared" si="12"/>
        <v>3.1391058804130512</v>
      </c>
      <c r="N135" s="34">
        <f t="shared" si="13"/>
        <v>3.187368325668849</v>
      </c>
    </row>
    <row r="136" spans="1:14" ht="14.25" hidden="1" outlineLevel="1" x14ac:dyDescent="0.25">
      <c r="A136" s="36"/>
      <c r="B136" s="50">
        <v>308</v>
      </c>
      <c r="C136" s="42">
        <f t="shared" si="7"/>
        <v>-23.625557206537888</v>
      </c>
      <c r="D136" s="48"/>
      <c r="E136" s="20">
        <v>266</v>
      </c>
      <c r="F136" s="14">
        <v>362</v>
      </c>
      <c r="G136" s="49">
        <f t="shared" si="8"/>
        <v>-26.519337016574585</v>
      </c>
      <c r="H136" s="33">
        <f t="shared" si="9"/>
        <v>0.98998846254047412</v>
      </c>
      <c r="I136" s="33">
        <f t="shared" si="10"/>
        <v>1.5251737939751422</v>
      </c>
      <c r="J136" s="20">
        <v>514</v>
      </c>
      <c r="K136" s="14">
        <v>673</v>
      </c>
      <c r="L136" s="49">
        <f t="shared" si="11"/>
        <v>-23.625557206537888</v>
      </c>
      <c r="M136" s="33">
        <f t="shared" si="12"/>
        <v>1.0594224704742667</v>
      </c>
      <c r="N136" s="34">
        <f t="shared" si="13"/>
        <v>1.524590535305711</v>
      </c>
    </row>
    <row r="137" spans="1:14" ht="14.25" hidden="1" outlineLevel="1" x14ac:dyDescent="0.25">
      <c r="A137" s="36"/>
      <c r="B137" s="50">
        <v>208</v>
      </c>
      <c r="C137" s="42">
        <f t="shared" si="7"/>
        <v>82.625482625482633</v>
      </c>
      <c r="D137" s="48"/>
      <c r="E137" s="20">
        <v>268</v>
      </c>
      <c r="F137" s="14">
        <v>140</v>
      </c>
      <c r="G137" s="49">
        <f t="shared" si="8"/>
        <v>91.428571428571431</v>
      </c>
      <c r="H137" s="33">
        <f t="shared" si="9"/>
        <v>0.99743198481521467</v>
      </c>
      <c r="I137" s="33">
        <f t="shared" si="10"/>
        <v>0.58984621866441955</v>
      </c>
      <c r="J137" s="20">
        <v>473</v>
      </c>
      <c r="K137" s="14">
        <v>259</v>
      </c>
      <c r="L137" s="49">
        <f t="shared" si="11"/>
        <v>82.625482625482633</v>
      </c>
      <c r="M137" s="33">
        <f t="shared" si="12"/>
        <v>0.97491600882165019</v>
      </c>
      <c r="N137" s="34">
        <f t="shared" si="13"/>
        <v>0.58672949278481301</v>
      </c>
    </row>
    <row r="138" spans="1:14" ht="14.25" hidden="1" outlineLevel="1" x14ac:dyDescent="0.25">
      <c r="A138" s="36"/>
      <c r="B138" s="50">
        <v>2008</v>
      </c>
      <c r="C138" s="42">
        <f t="shared" ref="C138:C201" si="14">IF(K138=0,"",SUM(((J138-K138)/K138)*100))</f>
        <v>7.2033898305084749</v>
      </c>
      <c r="D138" s="48"/>
      <c r="E138" s="20">
        <v>140</v>
      </c>
      <c r="F138" s="14">
        <v>91</v>
      </c>
      <c r="G138" s="49">
        <f t="shared" ref="G138:G201" si="15">IF(F138=0,"",SUM(((E138-F138)/F138)*100))</f>
        <v>53.846153846153847</v>
      </c>
      <c r="H138" s="33">
        <f t="shared" ref="H138:H201" si="16">IF(E138=0,"",SUM((E138/CntPeriod)*100))</f>
        <v>0.52104655923182852</v>
      </c>
      <c r="I138" s="33">
        <f t="shared" ref="I138:I201" si="17">IF(F138=0,"",SUM((F138/CntPeriodPrevYear)*100))</f>
        <v>0.38340004213187273</v>
      </c>
      <c r="J138" s="20">
        <v>253</v>
      </c>
      <c r="K138" s="14">
        <v>236</v>
      </c>
      <c r="L138" s="49">
        <f t="shared" ref="L138:L201" si="18">IF(K138=0,"",SUM(((J138-K138)/K138)*100))</f>
        <v>7.2033898305084749</v>
      </c>
      <c r="M138" s="33">
        <f t="shared" ref="M138:M201" si="19">IF(J138=0,"",SUM((J138/CntYearAck)*100))</f>
        <v>0.52146670239297566</v>
      </c>
      <c r="N138" s="34">
        <f t="shared" ref="N138:N201" si="20">IF(K138=0,"",SUM((K138/CntPrevYearAck)*100))</f>
        <v>0.53462610153365198</v>
      </c>
    </row>
    <row r="139" spans="1:14" ht="14.25" hidden="1" outlineLevel="1" x14ac:dyDescent="0.25">
      <c r="A139" s="36"/>
      <c r="B139" s="50">
        <v>3008</v>
      </c>
      <c r="C139" s="42">
        <f t="shared" si="14"/>
        <v>55.102040816326522</v>
      </c>
      <c r="D139" s="48"/>
      <c r="E139" s="20">
        <v>46</v>
      </c>
      <c r="F139" s="14">
        <v>19</v>
      </c>
      <c r="G139" s="49">
        <f t="shared" si="15"/>
        <v>142.10526315789474</v>
      </c>
      <c r="H139" s="33">
        <f t="shared" si="16"/>
        <v>0.17120101231902937</v>
      </c>
      <c r="I139" s="33">
        <f t="shared" si="17"/>
        <v>8.0050558247314094E-2</v>
      </c>
      <c r="J139" s="20">
        <v>76</v>
      </c>
      <c r="K139" s="14">
        <v>49</v>
      </c>
      <c r="L139" s="49">
        <f t="shared" si="18"/>
        <v>55.102040816326522</v>
      </c>
      <c r="M139" s="33">
        <f t="shared" si="19"/>
        <v>0.15664612403899664</v>
      </c>
      <c r="N139" s="34">
        <f t="shared" si="20"/>
        <v>0.11100287701334299</v>
      </c>
    </row>
    <row r="140" spans="1:14" ht="14.25" hidden="1" outlineLevel="1" x14ac:dyDescent="0.25">
      <c r="A140" s="36"/>
      <c r="B140" s="50">
        <v>508</v>
      </c>
      <c r="C140" s="42">
        <f t="shared" si="14"/>
        <v>-19.565217391304348</v>
      </c>
      <c r="D140" s="48"/>
      <c r="E140" s="20">
        <v>41</v>
      </c>
      <c r="F140" s="14">
        <v>56</v>
      </c>
      <c r="G140" s="49">
        <f t="shared" si="15"/>
        <v>-26.785714285714285</v>
      </c>
      <c r="H140" s="33">
        <f t="shared" si="16"/>
        <v>0.15259220663217835</v>
      </c>
      <c r="I140" s="33">
        <f t="shared" si="17"/>
        <v>0.23593848746576787</v>
      </c>
      <c r="J140" s="20">
        <v>74</v>
      </c>
      <c r="K140" s="14">
        <v>92</v>
      </c>
      <c r="L140" s="49">
        <f t="shared" si="18"/>
        <v>-19.565217391304348</v>
      </c>
      <c r="M140" s="33">
        <f t="shared" si="19"/>
        <v>0.15252385761691778</v>
      </c>
      <c r="N140" s="34">
        <f t="shared" si="20"/>
        <v>0.20841356500464397</v>
      </c>
    </row>
    <row r="141" spans="1:14" ht="14.25" hidden="1" outlineLevel="1" x14ac:dyDescent="0.25">
      <c r="A141" s="36"/>
      <c r="B141" s="50">
        <v>108</v>
      </c>
      <c r="C141" s="42">
        <f t="shared" si="14"/>
        <v>-3.1746031746031744</v>
      </c>
      <c r="D141" s="48"/>
      <c r="E141" s="20">
        <v>35</v>
      </c>
      <c r="F141" s="14">
        <v>41</v>
      </c>
      <c r="G141" s="49">
        <f t="shared" si="15"/>
        <v>-14.634146341463413</v>
      </c>
      <c r="H141" s="33">
        <f t="shared" si="16"/>
        <v>0.13026163980795713</v>
      </c>
      <c r="I141" s="33">
        <f t="shared" si="17"/>
        <v>0.17274067832315146</v>
      </c>
      <c r="J141" s="20">
        <v>61</v>
      </c>
      <c r="K141" s="14">
        <v>63</v>
      </c>
      <c r="L141" s="49">
        <f t="shared" si="18"/>
        <v>-3.1746031746031744</v>
      </c>
      <c r="M141" s="33">
        <f t="shared" si="19"/>
        <v>0.12572912587340521</v>
      </c>
      <c r="N141" s="34">
        <f t="shared" si="20"/>
        <v>0.14271798473144101</v>
      </c>
    </row>
    <row r="142" spans="1:14" ht="14.25" hidden="1" outlineLevel="1" x14ac:dyDescent="0.25">
      <c r="A142" s="36"/>
      <c r="B142" s="50">
        <v>5008</v>
      </c>
      <c r="C142" s="42">
        <f t="shared" si="14"/>
        <v>457.14285714285711</v>
      </c>
      <c r="D142" s="48"/>
      <c r="E142" s="20">
        <v>21</v>
      </c>
      <c r="F142" s="14">
        <v>6</v>
      </c>
      <c r="G142" s="49">
        <f t="shared" si="15"/>
        <v>250</v>
      </c>
      <c r="H142" s="33">
        <f t="shared" si="16"/>
        <v>7.8156983884774281E-2</v>
      </c>
      <c r="I142" s="33">
        <f t="shared" si="17"/>
        <v>2.5279123657046557E-2</v>
      </c>
      <c r="J142" s="20">
        <v>39</v>
      </c>
      <c r="K142" s="14">
        <v>7</v>
      </c>
      <c r="L142" s="49">
        <f t="shared" si="18"/>
        <v>457.14285714285711</v>
      </c>
      <c r="M142" s="33">
        <f t="shared" si="19"/>
        <v>8.0384195230537747E-2</v>
      </c>
      <c r="N142" s="34">
        <f t="shared" si="20"/>
        <v>1.5857553859048999E-2</v>
      </c>
    </row>
    <row r="143" spans="1:14" ht="14.25" hidden="1" outlineLevel="1" x14ac:dyDescent="0.25">
      <c r="A143" s="36"/>
      <c r="B143" s="50" t="s">
        <v>152</v>
      </c>
      <c r="C143" s="42">
        <f t="shared" si="14"/>
        <v>65</v>
      </c>
      <c r="D143" s="48"/>
      <c r="E143" s="20">
        <v>17</v>
      </c>
      <c r="F143" s="14">
        <v>12</v>
      </c>
      <c r="G143" s="49">
        <f t="shared" si="15"/>
        <v>41.666666666666671</v>
      </c>
      <c r="H143" s="33">
        <f t="shared" si="16"/>
        <v>6.3269939335293457E-2</v>
      </c>
      <c r="I143" s="33">
        <f t="shared" si="17"/>
        <v>5.0558247314093113E-2</v>
      </c>
      <c r="J143" s="20">
        <v>33</v>
      </c>
      <c r="K143" s="14">
        <v>20</v>
      </c>
      <c r="L143" s="49">
        <f t="shared" si="18"/>
        <v>65</v>
      </c>
      <c r="M143" s="33">
        <f t="shared" si="19"/>
        <v>6.8017395964301175E-2</v>
      </c>
      <c r="N143" s="34">
        <f t="shared" si="20"/>
        <v>4.5307296740140002E-2</v>
      </c>
    </row>
    <row r="144" spans="1:14" ht="14.25" hidden="1" outlineLevel="1" x14ac:dyDescent="0.25">
      <c r="A144" s="36"/>
      <c r="B144" s="50" t="s">
        <v>153</v>
      </c>
      <c r="C144" s="42">
        <f t="shared" si="14"/>
        <v>-100</v>
      </c>
      <c r="D144" s="48"/>
      <c r="E144" s="20">
        <v>0</v>
      </c>
      <c r="F144" s="14">
        <v>1</v>
      </c>
      <c r="G144" s="49">
        <f t="shared" si="15"/>
        <v>-100</v>
      </c>
      <c r="H144" s="33" t="str">
        <f t="shared" si="16"/>
        <v/>
      </c>
      <c r="I144" s="33">
        <f t="shared" si="17"/>
        <v>4.2131872761744255E-3</v>
      </c>
      <c r="J144" s="20">
        <v>0</v>
      </c>
      <c r="K144" s="14">
        <v>4</v>
      </c>
      <c r="L144" s="49">
        <f t="shared" si="18"/>
        <v>-100</v>
      </c>
      <c r="M144" s="33" t="str">
        <f t="shared" si="19"/>
        <v/>
      </c>
      <c r="N144" s="34">
        <f t="shared" si="20"/>
        <v>9.0614593480279997E-3</v>
      </c>
    </row>
    <row r="145" spans="1:14" ht="14.25" hidden="1" outlineLevel="1" x14ac:dyDescent="0.25">
      <c r="A145" s="36"/>
      <c r="B145" s="50" t="s">
        <v>154</v>
      </c>
      <c r="C145" s="42">
        <f t="shared" si="14"/>
        <v>-100</v>
      </c>
      <c r="D145" s="48"/>
      <c r="E145" s="20">
        <v>0</v>
      </c>
      <c r="F145" s="14">
        <v>2</v>
      </c>
      <c r="G145" s="49">
        <f t="shared" si="15"/>
        <v>-100</v>
      </c>
      <c r="H145" s="33" t="str">
        <f t="shared" si="16"/>
        <v/>
      </c>
      <c r="I145" s="33">
        <f t="shared" si="17"/>
        <v>8.426374552348851E-3</v>
      </c>
      <c r="J145" s="20">
        <v>0</v>
      </c>
      <c r="K145" s="14">
        <v>2</v>
      </c>
      <c r="L145" s="49">
        <f t="shared" si="18"/>
        <v>-100</v>
      </c>
      <c r="M145" s="33" t="str">
        <f t="shared" si="19"/>
        <v/>
      </c>
      <c r="N145" s="34">
        <f t="shared" si="20"/>
        <v>4.5307296740139998E-3</v>
      </c>
    </row>
    <row r="146" spans="1:14" ht="14.25" hidden="1" outlineLevel="1" x14ac:dyDescent="0.25">
      <c r="A146" s="36"/>
      <c r="B146" s="50" t="s">
        <v>155</v>
      </c>
      <c r="C146" s="42">
        <f t="shared" si="14"/>
        <v>-100</v>
      </c>
      <c r="D146" s="48"/>
      <c r="E146" s="20">
        <v>0</v>
      </c>
      <c r="F146" s="14">
        <v>1</v>
      </c>
      <c r="G146" s="49">
        <f t="shared" si="15"/>
        <v>-100</v>
      </c>
      <c r="H146" s="33" t="str">
        <f t="shared" si="16"/>
        <v/>
      </c>
      <c r="I146" s="33">
        <f t="shared" si="17"/>
        <v>4.2131872761744255E-3</v>
      </c>
      <c r="J146" s="20">
        <v>0</v>
      </c>
      <c r="K146" s="14">
        <v>2</v>
      </c>
      <c r="L146" s="49">
        <f t="shared" si="18"/>
        <v>-100</v>
      </c>
      <c r="M146" s="33" t="str">
        <f t="shared" si="19"/>
        <v/>
      </c>
      <c r="N146" s="34">
        <f t="shared" si="20"/>
        <v>4.5307296740139998E-3</v>
      </c>
    </row>
    <row r="147" spans="1:14" ht="14.25" collapsed="1" x14ac:dyDescent="0.25">
      <c r="A147" s="36" t="s">
        <v>156</v>
      </c>
      <c r="B147" s="1" t="s">
        <v>157</v>
      </c>
      <c r="C147" s="42">
        <f t="shared" si="14"/>
        <v>6.1965811965811968</v>
      </c>
      <c r="D147" s="48"/>
      <c r="E147" s="20">
        <v>708</v>
      </c>
      <c r="F147" s="14">
        <v>851</v>
      </c>
      <c r="G147" s="49">
        <f t="shared" si="15"/>
        <v>-16.803760282021152</v>
      </c>
      <c r="H147" s="33">
        <f t="shared" si="16"/>
        <v>2.6350068852581043</v>
      </c>
      <c r="I147" s="33">
        <f t="shared" si="17"/>
        <v>3.585422372024436</v>
      </c>
      <c r="J147" s="20">
        <v>1491</v>
      </c>
      <c r="K147" s="14">
        <v>1404</v>
      </c>
      <c r="L147" s="49">
        <f t="shared" si="18"/>
        <v>6.1965811965811968</v>
      </c>
      <c r="M147" s="33">
        <f t="shared" si="19"/>
        <v>3.0731496176597894</v>
      </c>
      <c r="N147" s="34">
        <f t="shared" si="20"/>
        <v>3.1805722311578277</v>
      </c>
    </row>
    <row r="148" spans="1:14" ht="14.25" hidden="1" outlineLevel="1" x14ac:dyDescent="0.25">
      <c r="A148" s="36"/>
      <c r="B148" s="50" t="s">
        <v>158</v>
      </c>
      <c r="C148" s="42">
        <f t="shared" si="14"/>
        <v>44.193548387096776</v>
      </c>
      <c r="D148" s="48"/>
      <c r="E148" s="20">
        <v>383</v>
      </c>
      <c r="F148" s="14">
        <v>310</v>
      </c>
      <c r="G148" s="49">
        <f t="shared" si="15"/>
        <v>23.548387096774192</v>
      </c>
      <c r="H148" s="33">
        <f t="shared" si="16"/>
        <v>1.4254345156127879</v>
      </c>
      <c r="I148" s="33">
        <f t="shared" si="17"/>
        <v>1.3060880556140722</v>
      </c>
      <c r="J148" s="20">
        <v>894</v>
      </c>
      <c r="K148" s="14">
        <v>620</v>
      </c>
      <c r="L148" s="49">
        <f t="shared" si="18"/>
        <v>44.193548387096776</v>
      </c>
      <c r="M148" s="33">
        <f t="shared" si="19"/>
        <v>1.84265309066925</v>
      </c>
      <c r="N148" s="34">
        <f t="shared" si="20"/>
        <v>1.4045261989443401</v>
      </c>
    </row>
    <row r="149" spans="1:14" ht="14.25" hidden="1" outlineLevel="1" x14ac:dyDescent="0.25">
      <c r="A149" s="36"/>
      <c r="B149" s="50" t="s">
        <v>159</v>
      </c>
      <c r="C149" s="42">
        <f t="shared" si="14"/>
        <v>57.317073170731703</v>
      </c>
      <c r="D149" s="48"/>
      <c r="E149" s="20">
        <v>70</v>
      </c>
      <c r="F149" s="14">
        <v>55</v>
      </c>
      <c r="G149" s="49">
        <f t="shared" si="15"/>
        <v>27.27272727272727</v>
      </c>
      <c r="H149" s="33">
        <f t="shared" si="16"/>
        <v>0.26052327961591426</v>
      </c>
      <c r="I149" s="33">
        <f t="shared" si="17"/>
        <v>0.23172530018959345</v>
      </c>
      <c r="J149" s="20">
        <v>129</v>
      </c>
      <c r="K149" s="14">
        <v>82</v>
      </c>
      <c r="L149" s="49">
        <f t="shared" si="18"/>
        <v>57.317073170731703</v>
      </c>
      <c r="M149" s="33">
        <f t="shared" si="19"/>
        <v>0.26588618422408639</v>
      </c>
      <c r="N149" s="34">
        <f t="shared" si="20"/>
        <v>0.185759916634574</v>
      </c>
    </row>
    <row r="150" spans="1:14" ht="14.25" hidden="1" outlineLevel="1" x14ac:dyDescent="0.25">
      <c r="A150" s="36"/>
      <c r="B150" s="50" t="s">
        <v>160</v>
      </c>
      <c r="C150" s="42">
        <f t="shared" si="14"/>
        <v>18.367346938775512</v>
      </c>
      <c r="D150" s="48"/>
      <c r="E150" s="20">
        <v>80</v>
      </c>
      <c r="F150" s="14">
        <v>67</v>
      </c>
      <c r="G150" s="49">
        <f t="shared" si="15"/>
        <v>19.402985074626866</v>
      </c>
      <c r="H150" s="33">
        <f t="shared" si="16"/>
        <v>0.29774089098961626</v>
      </c>
      <c r="I150" s="33">
        <f t="shared" si="17"/>
        <v>0.28228354750368656</v>
      </c>
      <c r="J150" s="20">
        <v>116</v>
      </c>
      <c r="K150" s="14">
        <v>98</v>
      </c>
      <c r="L150" s="49">
        <f t="shared" si="18"/>
        <v>18.367346938775512</v>
      </c>
      <c r="M150" s="33">
        <f t="shared" si="19"/>
        <v>0.23909145248057379</v>
      </c>
      <c r="N150" s="34">
        <f t="shared" si="20"/>
        <v>0.22200575402668599</v>
      </c>
    </row>
    <row r="151" spans="1:14" ht="14.25" hidden="1" outlineLevel="1" x14ac:dyDescent="0.25">
      <c r="A151" s="36"/>
      <c r="B151" s="50" t="s">
        <v>161</v>
      </c>
      <c r="C151" s="42">
        <f t="shared" si="14"/>
        <v>0</v>
      </c>
      <c r="D151" s="48"/>
      <c r="E151" s="20">
        <v>55</v>
      </c>
      <c r="F151" s="14">
        <v>61</v>
      </c>
      <c r="G151" s="49">
        <f t="shared" si="15"/>
        <v>-9.8360655737704921</v>
      </c>
      <c r="H151" s="33">
        <f t="shared" si="16"/>
        <v>0.20469686255536121</v>
      </c>
      <c r="I151" s="33">
        <f t="shared" si="17"/>
        <v>0.25700442384664002</v>
      </c>
      <c r="J151" s="20">
        <v>115</v>
      </c>
      <c r="K151" s="14">
        <v>115</v>
      </c>
      <c r="L151" s="49">
        <f t="shared" si="18"/>
        <v>0</v>
      </c>
      <c r="M151" s="33">
        <f t="shared" si="19"/>
        <v>0.23703031926953438</v>
      </c>
      <c r="N151" s="34">
        <f t="shared" si="20"/>
        <v>0.26051695625580501</v>
      </c>
    </row>
    <row r="152" spans="1:14" ht="14.25" hidden="1" outlineLevel="1" x14ac:dyDescent="0.25">
      <c r="A152" s="36"/>
      <c r="B152" s="50" t="s">
        <v>162</v>
      </c>
      <c r="C152" s="42">
        <f t="shared" si="14"/>
        <v>107.5</v>
      </c>
      <c r="D152" s="48"/>
      <c r="E152" s="20">
        <v>36</v>
      </c>
      <c r="F152" s="14">
        <v>32</v>
      </c>
      <c r="G152" s="49">
        <f t="shared" si="15"/>
        <v>12.5</v>
      </c>
      <c r="H152" s="33">
        <f t="shared" si="16"/>
        <v>0.13398340094532732</v>
      </c>
      <c r="I152" s="33">
        <f t="shared" si="17"/>
        <v>0.13482199283758162</v>
      </c>
      <c r="J152" s="20">
        <v>83</v>
      </c>
      <c r="K152" s="14">
        <v>40</v>
      </c>
      <c r="L152" s="49">
        <f t="shared" si="18"/>
        <v>107.5</v>
      </c>
      <c r="M152" s="33">
        <f t="shared" si="19"/>
        <v>0.17107405651627264</v>
      </c>
      <c r="N152" s="34">
        <f t="shared" si="20"/>
        <v>9.0614593480280003E-2</v>
      </c>
    </row>
    <row r="153" spans="1:14" ht="14.25" hidden="1" outlineLevel="1" x14ac:dyDescent="0.25">
      <c r="A153" s="36"/>
      <c r="B153" s="50" t="s">
        <v>163</v>
      </c>
      <c r="C153" s="42">
        <f t="shared" si="14"/>
        <v>-55.882352941176471</v>
      </c>
      <c r="D153" s="48"/>
      <c r="E153" s="20">
        <v>30</v>
      </c>
      <c r="F153" s="14">
        <v>76</v>
      </c>
      <c r="G153" s="49">
        <f t="shared" si="15"/>
        <v>-60.526315789473685</v>
      </c>
      <c r="H153" s="33">
        <f t="shared" si="16"/>
        <v>0.1116528341211061</v>
      </c>
      <c r="I153" s="33">
        <f t="shared" si="17"/>
        <v>0.32020223298925637</v>
      </c>
      <c r="J153" s="20">
        <v>60</v>
      </c>
      <c r="K153" s="14">
        <v>136</v>
      </c>
      <c r="L153" s="49">
        <f t="shared" si="18"/>
        <v>-55.882352941176471</v>
      </c>
      <c r="M153" s="33">
        <f t="shared" si="19"/>
        <v>0.12366799266236576</v>
      </c>
      <c r="N153" s="34">
        <f t="shared" si="20"/>
        <v>0.30808961783295202</v>
      </c>
    </row>
    <row r="154" spans="1:14" ht="14.25" hidden="1" outlineLevel="1" x14ac:dyDescent="0.25">
      <c r="A154" s="36"/>
      <c r="B154" s="50" t="s">
        <v>164</v>
      </c>
      <c r="C154" s="42">
        <f t="shared" si="14"/>
        <v>-80.36363636363636</v>
      </c>
      <c r="D154" s="48"/>
      <c r="E154" s="20">
        <v>26</v>
      </c>
      <c r="F154" s="14">
        <v>226</v>
      </c>
      <c r="G154" s="49">
        <f t="shared" si="15"/>
        <v>-88.495575221238937</v>
      </c>
      <c r="H154" s="33">
        <f t="shared" si="16"/>
        <v>9.6765789571625294E-2</v>
      </c>
      <c r="I154" s="33">
        <f t="shared" si="17"/>
        <v>0.95218032441542022</v>
      </c>
      <c r="J154" s="20">
        <v>54</v>
      </c>
      <c r="K154" s="14">
        <v>275</v>
      </c>
      <c r="L154" s="49">
        <f t="shared" si="18"/>
        <v>-80.36363636363636</v>
      </c>
      <c r="M154" s="33">
        <f t="shared" si="19"/>
        <v>0.11130119339612919</v>
      </c>
      <c r="N154" s="34">
        <f t="shared" si="20"/>
        <v>0.62297533017692497</v>
      </c>
    </row>
    <row r="155" spans="1:14" ht="14.25" hidden="1" outlineLevel="1" x14ac:dyDescent="0.25">
      <c r="A155" s="36"/>
      <c r="B155" s="50" t="s">
        <v>165</v>
      </c>
      <c r="C155" s="42">
        <f t="shared" si="14"/>
        <v>40</v>
      </c>
      <c r="D155" s="48"/>
      <c r="E155" s="20">
        <v>22</v>
      </c>
      <c r="F155" s="14">
        <v>13</v>
      </c>
      <c r="G155" s="49">
        <f t="shared" si="15"/>
        <v>69.230769230769226</v>
      </c>
      <c r="H155" s="33">
        <f t="shared" si="16"/>
        <v>8.1878745022144483E-2</v>
      </c>
      <c r="I155" s="33">
        <f t="shared" si="17"/>
        <v>5.4771434590267537E-2</v>
      </c>
      <c r="J155" s="20">
        <v>28</v>
      </c>
      <c r="K155" s="14">
        <v>20</v>
      </c>
      <c r="L155" s="49">
        <f t="shared" si="18"/>
        <v>40</v>
      </c>
      <c r="M155" s="33">
        <f t="shared" si="19"/>
        <v>5.7711729909104025E-2</v>
      </c>
      <c r="N155" s="34">
        <f t="shared" si="20"/>
        <v>4.5307296740140002E-2</v>
      </c>
    </row>
    <row r="156" spans="1:14" ht="14.25" hidden="1" outlineLevel="1" x14ac:dyDescent="0.25">
      <c r="A156" s="36"/>
      <c r="B156" s="50" t="s">
        <v>166</v>
      </c>
      <c r="C156" s="42">
        <f t="shared" si="14"/>
        <v>100</v>
      </c>
      <c r="D156" s="48"/>
      <c r="E156" s="20">
        <v>6</v>
      </c>
      <c r="F156" s="14">
        <v>4</v>
      </c>
      <c r="G156" s="49">
        <f t="shared" si="15"/>
        <v>50</v>
      </c>
      <c r="H156" s="33">
        <f t="shared" si="16"/>
        <v>2.2330566824221222E-2</v>
      </c>
      <c r="I156" s="33">
        <f t="shared" si="17"/>
        <v>1.6852749104697702E-2</v>
      </c>
      <c r="J156" s="20">
        <v>10</v>
      </c>
      <c r="K156" s="14">
        <v>5</v>
      </c>
      <c r="L156" s="49">
        <f t="shared" si="18"/>
        <v>100</v>
      </c>
      <c r="M156" s="33">
        <f t="shared" si="19"/>
        <v>2.0611332110394294E-2</v>
      </c>
      <c r="N156" s="34">
        <f t="shared" si="20"/>
        <v>1.1326824185035E-2</v>
      </c>
    </row>
    <row r="157" spans="1:14" ht="14.25" hidden="1" outlineLevel="1" x14ac:dyDescent="0.25">
      <c r="A157" s="36"/>
      <c r="B157" s="50" t="s">
        <v>167</v>
      </c>
      <c r="C157" s="42" t="str">
        <f t="shared" si="14"/>
        <v/>
      </c>
      <c r="D157" s="48"/>
      <c r="E157" s="20">
        <v>0</v>
      </c>
      <c r="F157" s="14">
        <v>0</v>
      </c>
      <c r="G157" s="49" t="str">
        <f t="shared" si="15"/>
        <v/>
      </c>
      <c r="H157" s="33" t="str">
        <f t="shared" si="16"/>
        <v/>
      </c>
      <c r="I157" s="33" t="str">
        <f t="shared" si="17"/>
        <v/>
      </c>
      <c r="J157" s="20">
        <v>2</v>
      </c>
      <c r="K157" s="14">
        <v>0</v>
      </c>
      <c r="L157" s="49" t="str">
        <f t="shared" si="18"/>
        <v/>
      </c>
      <c r="M157" s="33">
        <f t="shared" si="19"/>
        <v>4.1222664220788583E-3</v>
      </c>
      <c r="N157" s="34" t="str">
        <f t="shared" si="20"/>
        <v/>
      </c>
    </row>
    <row r="158" spans="1:14" ht="14.25" hidden="1" outlineLevel="1" x14ac:dyDescent="0.25">
      <c r="A158" s="36"/>
      <c r="B158" s="50" t="s">
        <v>168</v>
      </c>
      <c r="C158" s="42">
        <f t="shared" si="14"/>
        <v>-100</v>
      </c>
      <c r="D158" s="48"/>
      <c r="E158" s="20">
        <v>0</v>
      </c>
      <c r="F158" s="14">
        <v>7</v>
      </c>
      <c r="G158" s="49">
        <f t="shared" si="15"/>
        <v>-100</v>
      </c>
      <c r="H158" s="33" t="str">
        <f t="shared" si="16"/>
        <v/>
      </c>
      <c r="I158" s="33">
        <f t="shared" si="17"/>
        <v>2.9492310933220984E-2</v>
      </c>
      <c r="J158" s="20">
        <v>0</v>
      </c>
      <c r="K158" s="14">
        <v>13</v>
      </c>
      <c r="L158" s="49">
        <f t="shared" si="18"/>
        <v>-100</v>
      </c>
      <c r="M158" s="33" t="str">
        <f t="shared" si="19"/>
        <v/>
      </c>
      <c r="N158" s="34">
        <f t="shared" si="20"/>
        <v>2.9449742881091003E-2</v>
      </c>
    </row>
    <row r="159" spans="1:14" ht="14.25" collapsed="1" x14ac:dyDescent="0.25">
      <c r="A159" s="36" t="s">
        <v>169</v>
      </c>
      <c r="B159" s="1" t="s">
        <v>170</v>
      </c>
      <c r="C159" s="42">
        <f t="shared" si="14"/>
        <v>14.448051948051949</v>
      </c>
      <c r="D159" s="48"/>
      <c r="E159" s="20">
        <v>818</v>
      </c>
      <c r="F159" s="14">
        <v>664</v>
      </c>
      <c r="G159" s="49">
        <f t="shared" si="15"/>
        <v>23.192771084337348</v>
      </c>
      <c r="H159" s="33">
        <f t="shared" si="16"/>
        <v>3.0444006103688266</v>
      </c>
      <c r="I159" s="33">
        <f t="shared" si="17"/>
        <v>2.7975563513798192</v>
      </c>
      <c r="J159" s="20">
        <v>1410</v>
      </c>
      <c r="K159" s="14">
        <v>1232</v>
      </c>
      <c r="L159" s="49">
        <f t="shared" si="18"/>
        <v>14.448051948051949</v>
      </c>
      <c r="M159" s="33">
        <f t="shared" si="19"/>
        <v>2.9061978275655953</v>
      </c>
      <c r="N159" s="34">
        <f t="shared" si="20"/>
        <v>2.790929479192624</v>
      </c>
    </row>
    <row r="160" spans="1:14" ht="14.25" hidden="1" outlineLevel="1" x14ac:dyDescent="0.25">
      <c r="A160" s="36"/>
      <c r="B160" s="50" t="s">
        <v>171</v>
      </c>
      <c r="C160" s="42">
        <f t="shared" si="14"/>
        <v>-5.8939096267190569</v>
      </c>
      <c r="D160" s="48"/>
      <c r="E160" s="20">
        <v>293</v>
      </c>
      <c r="F160" s="14">
        <v>266</v>
      </c>
      <c r="G160" s="49">
        <f t="shared" si="15"/>
        <v>10.150375939849624</v>
      </c>
      <c r="H160" s="33">
        <f t="shared" si="16"/>
        <v>1.0904760132494697</v>
      </c>
      <c r="I160" s="33">
        <f t="shared" si="17"/>
        <v>1.1207078154623973</v>
      </c>
      <c r="J160" s="20">
        <v>479</v>
      </c>
      <c r="K160" s="14">
        <v>509</v>
      </c>
      <c r="L160" s="49">
        <f t="shared" si="18"/>
        <v>-5.8939096267190569</v>
      </c>
      <c r="M160" s="33">
        <f t="shared" si="19"/>
        <v>0.98728280808788682</v>
      </c>
      <c r="N160" s="34">
        <f t="shared" si="20"/>
        <v>1.1530707020365631</v>
      </c>
    </row>
    <row r="161" spans="1:14" ht="14.25" hidden="1" outlineLevel="1" x14ac:dyDescent="0.25">
      <c r="A161" s="36"/>
      <c r="B161" s="50" t="s">
        <v>172</v>
      </c>
      <c r="C161" s="42">
        <f t="shared" si="14"/>
        <v>-21.855670103092784</v>
      </c>
      <c r="D161" s="48"/>
      <c r="E161" s="20">
        <v>235</v>
      </c>
      <c r="F161" s="14">
        <v>259</v>
      </c>
      <c r="G161" s="49">
        <f t="shared" si="15"/>
        <v>-9.2664092664092657</v>
      </c>
      <c r="H161" s="33">
        <f t="shared" si="16"/>
        <v>0.87461386728199786</v>
      </c>
      <c r="I161" s="33">
        <f t="shared" si="17"/>
        <v>1.0912155045291763</v>
      </c>
      <c r="J161" s="20">
        <v>379</v>
      </c>
      <c r="K161" s="14">
        <v>485</v>
      </c>
      <c r="L161" s="49">
        <f t="shared" si="18"/>
        <v>-21.855670103092784</v>
      </c>
      <c r="M161" s="33">
        <f t="shared" si="19"/>
        <v>0.78116948698394373</v>
      </c>
      <c r="N161" s="34">
        <f t="shared" si="20"/>
        <v>1.0987019459483949</v>
      </c>
    </row>
    <row r="162" spans="1:14" ht="14.25" hidden="1" outlineLevel="1" x14ac:dyDescent="0.25">
      <c r="A162" s="36"/>
      <c r="B162" s="50" t="s">
        <v>173</v>
      </c>
      <c r="C162" s="42" t="str">
        <f t="shared" si="14"/>
        <v/>
      </c>
      <c r="D162" s="48"/>
      <c r="E162" s="20">
        <v>140</v>
      </c>
      <c r="F162" s="14">
        <v>0</v>
      </c>
      <c r="G162" s="49" t="str">
        <f t="shared" si="15"/>
        <v/>
      </c>
      <c r="H162" s="33">
        <f t="shared" si="16"/>
        <v>0.52104655923182852</v>
      </c>
      <c r="I162" s="33" t="str">
        <f t="shared" si="17"/>
        <v/>
      </c>
      <c r="J162" s="20">
        <v>252</v>
      </c>
      <c r="K162" s="14">
        <v>0</v>
      </c>
      <c r="L162" s="49" t="str">
        <f t="shared" si="18"/>
        <v/>
      </c>
      <c r="M162" s="33">
        <f t="shared" si="19"/>
        <v>0.51940556918193626</v>
      </c>
      <c r="N162" s="34" t="str">
        <f t="shared" si="20"/>
        <v/>
      </c>
    </row>
    <row r="163" spans="1:14" ht="14.25" hidden="1" outlineLevel="1" x14ac:dyDescent="0.25">
      <c r="A163" s="36"/>
      <c r="B163" s="50" t="s">
        <v>174</v>
      </c>
      <c r="C163" s="42">
        <f t="shared" si="14"/>
        <v>850</v>
      </c>
      <c r="D163" s="48"/>
      <c r="E163" s="20">
        <v>36</v>
      </c>
      <c r="F163" s="14">
        <v>8</v>
      </c>
      <c r="G163" s="49">
        <f t="shared" si="15"/>
        <v>350</v>
      </c>
      <c r="H163" s="33">
        <f t="shared" si="16"/>
        <v>0.13398340094532732</v>
      </c>
      <c r="I163" s="33">
        <f t="shared" si="17"/>
        <v>3.3705498209395404E-2</v>
      </c>
      <c r="J163" s="20">
        <v>76</v>
      </c>
      <c r="K163" s="14">
        <v>8</v>
      </c>
      <c r="L163" s="49">
        <f t="shared" si="18"/>
        <v>850</v>
      </c>
      <c r="M163" s="33">
        <f t="shared" si="19"/>
        <v>0.15664612403899664</v>
      </c>
      <c r="N163" s="34">
        <f t="shared" si="20"/>
        <v>1.8122918696055999E-2</v>
      </c>
    </row>
    <row r="164" spans="1:14" ht="14.25" hidden="1" outlineLevel="1" x14ac:dyDescent="0.25">
      <c r="A164" s="36"/>
      <c r="B164" s="50" t="s">
        <v>175</v>
      </c>
      <c r="C164" s="42">
        <f t="shared" si="14"/>
        <v>-57.142857142857139</v>
      </c>
      <c r="D164" s="48"/>
      <c r="E164" s="20">
        <v>44</v>
      </c>
      <c r="F164" s="14">
        <v>92</v>
      </c>
      <c r="G164" s="49">
        <f t="shared" si="15"/>
        <v>-52.173913043478258</v>
      </c>
      <c r="H164" s="33">
        <f t="shared" si="16"/>
        <v>0.16375749004428897</v>
      </c>
      <c r="I164" s="33">
        <f t="shared" si="17"/>
        <v>0.38761322940804716</v>
      </c>
      <c r="J164" s="20">
        <v>72</v>
      </c>
      <c r="K164" s="14">
        <v>168</v>
      </c>
      <c r="L164" s="49">
        <f t="shared" si="18"/>
        <v>-57.142857142857139</v>
      </c>
      <c r="M164" s="33">
        <f t="shared" si="19"/>
        <v>0.14840159119483892</v>
      </c>
      <c r="N164" s="34">
        <f t="shared" si="20"/>
        <v>0.38058129261717599</v>
      </c>
    </row>
    <row r="165" spans="1:14" ht="14.25" hidden="1" outlineLevel="1" x14ac:dyDescent="0.25">
      <c r="A165" s="36"/>
      <c r="B165" s="50" t="s">
        <v>176</v>
      </c>
      <c r="C165" s="42">
        <f t="shared" si="14"/>
        <v>520</v>
      </c>
      <c r="D165" s="48"/>
      <c r="E165" s="20">
        <v>28</v>
      </c>
      <c r="F165" s="14">
        <v>5</v>
      </c>
      <c r="G165" s="49">
        <f t="shared" si="15"/>
        <v>459.99999999999994</v>
      </c>
      <c r="H165" s="33">
        <f t="shared" si="16"/>
        <v>0.10420931184636571</v>
      </c>
      <c r="I165" s="33">
        <f t="shared" si="17"/>
        <v>2.1065936380872129E-2</v>
      </c>
      <c r="J165" s="20">
        <v>62</v>
      </c>
      <c r="K165" s="14">
        <v>10</v>
      </c>
      <c r="L165" s="49">
        <f t="shared" si="18"/>
        <v>520</v>
      </c>
      <c r="M165" s="33">
        <f t="shared" si="19"/>
        <v>0.12779025908444464</v>
      </c>
      <c r="N165" s="34">
        <f t="shared" si="20"/>
        <v>2.2653648370070001E-2</v>
      </c>
    </row>
    <row r="166" spans="1:14" ht="14.25" hidden="1" outlineLevel="1" x14ac:dyDescent="0.25">
      <c r="A166" s="36"/>
      <c r="B166" s="50" t="s">
        <v>177</v>
      </c>
      <c r="C166" s="42">
        <f t="shared" si="14"/>
        <v>575</v>
      </c>
      <c r="D166" s="48"/>
      <c r="E166" s="20">
        <v>19</v>
      </c>
      <c r="F166" s="14">
        <v>7</v>
      </c>
      <c r="G166" s="49">
        <f t="shared" si="15"/>
        <v>171.42857142857142</v>
      </c>
      <c r="H166" s="33">
        <f t="shared" si="16"/>
        <v>7.0713461610033876E-2</v>
      </c>
      <c r="I166" s="33">
        <f t="shared" si="17"/>
        <v>2.9492310933220984E-2</v>
      </c>
      <c r="J166" s="20">
        <v>54</v>
      </c>
      <c r="K166" s="14">
        <v>8</v>
      </c>
      <c r="L166" s="49">
        <f t="shared" si="18"/>
        <v>575</v>
      </c>
      <c r="M166" s="33">
        <f t="shared" si="19"/>
        <v>0.11130119339612919</v>
      </c>
      <c r="N166" s="34">
        <f t="shared" si="20"/>
        <v>1.8122918696055999E-2</v>
      </c>
    </row>
    <row r="167" spans="1:14" ht="14.25" hidden="1" outlineLevel="1" x14ac:dyDescent="0.25">
      <c r="A167" s="36"/>
      <c r="B167" s="50" t="s">
        <v>178</v>
      </c>
      <c r="C167" s="42" t="str">
        <f t="shared" si="14"/>
        <v/>
      </c>
      <c r="D167" s="48"/>
      <c r="E167" s="20">
        <v>15</v>
      </c>
      <c r="F167" s="14">
        <v>0</v>
      </c>
      <c r="G167" s="49" t="str">
        <f t="shared" si="15"/>
        <v/>
      </c>
      <c r="H167" s="33">
        <f t="shared" si="16"/>
        <v>5.5826417060553052E-2</v>
      </c>
      <c r="I167" s="33" t="str">
        <f t="shared" si="17"/>
        <v/>
      </c>
      <c r="J167" s="20">
        <v>27</v>
      </c>
      <c r="K167" s="14">
        <v>0</v>
      </c>
      <c r="L167" s="49" t="str">
        <f t="shared" si="18"/>
        <v/>
      </c>
      <c r="M167" s="33">
        <f t="shared" si="19"/>
        <v>5.5650596698064596E-2</v>
      </c>
      <c r="N167" s="34" t="str">
        <f t="shared" si="20"/>
        <v/>
      </c>
    </row>
    <row r="168" spans="1:14" ht="14.25" hidden="1" outlineLevel="1" x14ac:dyDescent="0.25">
      <c r="A168" s="36"/>
      <c r="B168" s="50" t="s">
        <v>179</v>
      </c>
      <c r="C168" s="42">
        <f t="shared" si="14"/>
        <v>-73.529411764705884</v>
      </c>
      <c r="D168" s="48"/>
      <c r="E168" s="20">
        <v>8</v>
      </c>
      <c r="F168" s="14">
        <v>19</v>
      </c>
      <c r="G168" s="49">
        <f t="shared" si="15"/>
        <v>-57.894736842105267</v>
      </c>
      <c r="H168" s="33">
        <f t="shared" si="16"/>
        <v>2.9774089098961631E-2</v>
      </c>
      <c r="I168" s="33">
        <f t="shared" si="17"/>
        <v>8.0050558247314094E-2</v>
      </c>
      <c r="J168" s="20">
        <v>9</v>
      </c>
      <c r="K168" s="14">
        <v>34</v>
      </c>
      <c r="L168" s="49">
        <f t="shared" si="18"/>
        <v>-73.529411764705884</v>
      </c>
      <c r="M168" s="33">
        <f t="shared" si="19"/>
        <v>1.8550198899354865E-2</v>
      </c>
      <c r="N168" s="34">
        <f t="shared" si="20"/>
        <v>7.7022404458238006E-2</v>
      </c>
    </row>
    <row r="169" spans="1:14" ht="14.25" hidden="1" outlineLevel="1" x14ac:dyDescent="0.25">
      <c r="A169" s="36"/>
      <c r="B169" s="50" t="s">
        <v>180</v>
      </c>
      <c r="C169" s="42">
        <f t="shared" si="14"/>
        <v>-100</v>
      </c>
      <c r="D169" s="48"/>
      <c r="E169" s="20">
        <v>0</v>
      </c>
      <c r="F169" s="14">
        <v>8</v>
      </c>
      <c r="G169" s="49">
        <f t="shared" si="15"/>
        <v>-100</v>
      </c>
      <c r="H169" s="33" t="str">
        <f t="shared" si="16"/>
        <v/>
      </c>
      <c r="I169" s="33">
        <f t="shared" si="17"/>
        <v>3.3705498209395404E-2</v>
      </c>
      <c r="J169" s="20">
        <v>0</v>
      </c>
      <c r="K169" s="14">
        <v>8</v>
      </c>
      <c r="L169" s="49">
        <f t="shared" si="18"/>
        <v>-100</v>
      </c>
      <c r="M169" s="33" t="str">
        <f t="shared" si="19"/>
        <v/>
      </c>
      <c r="N169" s="34">
        <f t="shared" si="20"/>
        <v>1.8122918696055999E-2</v>
      </c>
    </row>
    <row r="170" spans="1:14" ht="14.25" hidden="1" outlineLevel="1" x14ac:dyDescent="0.25">
      <c r="A170" s="36"/>
      <c r="B170" s="50" t="s">
        <v>181</v>
      </c>
      <c r="C170" s="42">
        <f t="shared" si="14"/>
        <v>-100</v>
      </c>
      <c r="D170" s="48"/>
      <c r="E170" s="20">
        <v>0</v>
      </c>
      <c r="F170" s="14">
        <v>0</v>
      </c>
      <c r="G170" s="49" t="str">
        <f t="shared" si="15"/>
        <v/>
      </c>
      <c r="H170" s="33" t="str">
        <f t="shared" si="16"/>
        <v/>
      </c>
      <c r="I170" s="33" t="str">
        <f t="shared" si="17"/>
        <v/>
      </c>
      <c r="J170" s="20">
        <v>0</v>
      </c>
      <c r="K170" s="14">
        <v>2</v>
      </c>
      <c r="L170" s="49">
        <f t="shared" si="18"/>
        <v>-100</v>
      </c>
      <c r="M170" s="33" t="str">
        <f t="shared" si="19"/>
        <v/>
      </c>
      <c r="N170" s="34">
        <f t="shared" si="20"/>
        <v>4.5307296740139998E-3</v>
      </c>
    </row>
    <row r="171" spans="1:14" ht="14.25" collapsed="1" x14ac:dyDescent="0.25">
      <c r="A171" s="36" t="s">
        <v>182</v>
      </c>
      <c r="B171" s="1" t="s">
        <v>183</v>
      </c>
      <c r="C171" s="42">
        <f t="shared" si="14"/>
        <v>7.2504708097928434</v>
      </c>
      <c r="D171" s="48"/>
      <c r="E171" s="20">
        <v>671</v>
      </c>
      <c r="F171" s="14">
        <v>623</v>
      </c>
      <c r="G171" s="49">
        <f t="shared" si="15"/>
        <v>7.7046548956661312</v>
      </c>
      <c r="H171" s="33">
        <f t="shared" si="16"/>
        <v>2.4973017231754069</v>
      </c>
      <c r="I171" s="33">
        <f t="shared" si="17"/>
        <v>2.6248156730566676</v>
      </c>
      <c r="J171" s="20">
        <v>1139</v>
      </c>
      <c r="K171" s="14">
        <v>1062</v>
      </c>
      <c r="L171" s="49">
        <f t="shared" si="18"/>
        <v>7.2504708097928434</v>
      </c>
      <c r="M171" s="33">
        <f t="shared" si="19"/>
        <v>2.3476307273739101</v>
      </c>
      <c r="N171" s="34">
        <f t="shared" si="20"/>
        <v>2.4058174569014339</v>
      </c>
    </row>
    <row r="172" spans="1:14" ht="14.25" hidden="1" outlineLevel="1" x14ac:dyDescent="0.25">
      <c r="A172" s="36"/>
      <c r="B172" s="50" t="s">
        <v>184</v>
      </c>
      <c r="C172" s="42" t="str">
        <f t="shared" si="14"/>
        <v/>
      </c>
      <c r="D172" s="48"/>
      <c r="E172" s="20">
        <v>142</v>
      </c>
      <c r="F172" s="14">
        <v>0</v>
      </c>
      <c r="G172" s="49" t="str">
        <f t="shared" si="15"/>
        <v/>
      </c>
      <c r="H172" s="33">
        <f t="shared" si="16"/>
        <v>0.52849008150656884</v>
      </c>
      <c r="I172" s="33" t="str">
        <f t="shared" si="17"/>
        <v/>
      </c>
      <c r="J172" s="20">
        <v>332</v>
      </c>
      <c r="K172" s="14">
        <v>0</v>
      </c>
      <c r="L172" s="49" t="str">
        <f t="shared" si="18"/>
        <v/>
      </c>
      <c r="M172" s="33">
        <f t="shared" si="19"/>
        <v>0.68429622606509055</v>
      </c>
      <c r="N172" s="34" t="str">
        <f t="shared" si="20"/>
        <v/>
      </c>
    </row>
    <row r="173" spans="1:14" ht="14.25" hidden="1" outlineLevel="1" x14ac:dyDescent="0.25">
      <c r="A173" s="36"/>
      <c r="B173" s="50" t="s">
        <v>185</v>
      </c>
      <c r="C173" s="42">
        <f t="shared" si="14"/>
        <v>18.385650224215247</v>
      </c>
      <c r="D173" s="48"/>
      <c r="E173" s="20">
        <v>191</v>
      </c>
      <c r="F173" s="14">
        <v>148</v>
      </c>
      <c r="G173" s="49">
        <f t="shared" si="15"/>
        <v>29.054054054054053</v>
      </c>
      <c r="H173" s="33">
        <f t="shared" si="16"/>
        <v>0.71085637723770889</v>
      </c>
      <c r="I173" s="33">
        <f t="shared" si="17"/>
        <v>0.62355171687381505</v>
      </c>
      <c r="J173" s="20">
        <v>264</v>
      </c>
      <c r="K173" s="14">
        <v>223</v>
      </c>
      <c r="L173" s="49">
        <f t="shared" si="18"/>
        <v>18.385650224215247</v>
      </c>
      <c r="M173" s="33">
        <f t="shared" si="19"/>
        <v>0.5441391677144094</v>
      </c>
      <c r="N173" s="34">
        <f t="shared" si="20"/>
        <v>0.50517635865256105</v>
      </c>
    </row>
    <row r="174" spans="1:14" ht="14.25" hidden="1" outlineLevel="1" x14ac:dyDescent="0.25">
      <c r="A174" s="36"/>
      <c r="B174" s="50" t="s">
        <v>186</v>
      </c>
      <c r="C174" s="42">
        <f t="shared" si="14"/>
        <v>-44.207317073170735</v>
      </c>
      <c r="D174" s="48"/>
      <c r="E174" s="20">
        <v>112</v>
      </c>
      <c r="F174" s="14">
        <v>180</v>
      </c>
      <c r="G174" s="49">
        <f t="shared" si="15"/>
        <v>-37.777777777777779</v>
      </c>
      <c r="H174" s="33">
        <f t="shared" si="16"/>
        <v>0.41683724738546285</v>
      </c>
      <c r="I174" s="33">
        <f t="shared" si="17"/>
        <v>0.75837370971139662</v>
      </c>
      <c r="J174" s="20">
        <v>183</v>
      </c>
      <c r="K174" s="14">
        <v>328</v>
      </c>
      <c r="L174" s="49">
        <f t="shared" si="18"/>
        <v>-44.207317073170735</v>
      </c>
      <c r="M174" s="33">
        <f t="shared" si="19"/>
        <v>0.37718737762021559</v>
      </c>
      <c r="N174" s="34">
        <f t="shared" si="20"/>
        <v>0.74303966653829601</v>
      </c>
    </row>
    <row r="175" spans="1:14" ht="14.25" hidden="1" outlineLevel="1" x14ac:dyDescent="0.25">
      <c r="A175" s="36"/>
      <c r="B175" s="50" t="s">
        <v>187</v>
      </c>
      <c r="C175" s="42">
        <f t="shared" si="14"/>
        <v>-22.435897435897438</v>
      </c>
      <c r="D175" s="48"/>
      <c r="E175" s="20">
        <v>72</v>
      </c>
      <c r="F175" s="14">
        <v>99</v>
      </c>
      <c r="G175" s="49">
        <f t="shared" si="15"/>
        <v>-27.27272727272727</v>
      </c>
      <c r="H175" s="33">
        <f t="shared" si="16"/>
        <v>0.26796680189065464</v>
      </c>
      <c r="I175" s="33">
        <f t="shared" si="17"/>
        <v>0.41710554034126818</v>
      </c>
      <c r="J175" s="20">
        <v>121</v>
      </c>
      <c r="K175" s="14">
        <v>156</v>
      </c>
      <c r="L175" s="49">
        <f t="shared" si="18"/>
        <v>-22.435897435897438</v>
      </c>
      <c r="M175" s="33">
        <f t="shared" si="19"/>
        <v>0.24939711853577098</v>
      </c>
      <c r="N175" s="34">
        <f t="shared" si="20"/>
        <v>0.35339691457309202</v>
      </c>
    </row>
    <row r="176" spans="1:14" ht="14.25" hidden="1" outlineLevel="1" x14ac:dyDescent="0.25">
      <c r="A176" s="36"/>
      <c r="B176" s="50" t="s">
        <v>188</v>
      </c>
      <c r="C176" s="42">
        <f t="shared" si="14"/>
        <v>8.4337349397590362</v>
      </c>
      <c r="D176" s="48"/>
      <c r="E176" s="20">
        <v>61</v>
      </c>
      <c r="F176" s="14">
        <v>47</v>
      </c>
      <c r="G176" s="49">
        <f t="shared" si="15"/>
        <v>29.787234042553191</v>
      </c>
      <c r="H176" s="33">
        <f t="shared" si="16"/>
        <v>0.22702742937958242</v>
      </c>
      <c r="I176" s="33">
        <f t="shared" si="17"/>
        <v>0.19801980198019803</v>
      </c>
      <c r="J176" s="20">
        <v>90</v>
      </c>
      <c r="K176" s="14">
        <v>83</v>
      </c>
      <c r="L176" s="49">
        <f t="shared" si="18"/>
        <v>8.4337349397590362</v>
      </c>
      <c r="M176" s="33">
        <f t="shared" si="19"/>
        <v>0.18550198899354864</v>
      </c>
      <c r="N176" s="34">
        <f t="shared" si="20"/>
        <v>0.18802528147158101</v>
      </c>
    </row>
    <row r="177" spans="1:14" ht="14.25" hidden="1" outlineLevel="1" x14ac:dyDescent="0.25">
      <c r="A177" s="36"/>
      <c r="B177" s="50" t="s">
        <v>189</v>
      </c>
      <c r="C177" s="42">
        <f t="shared" si="14"/>
        <v>5.7971014492753623</v>
      </c>
      <c r="D177" s="48"/>
      <c r="E177" s="20">
        <v>46</v>
      </c>
      <c r="F177" s="14">
        <v>37</v>
      </c>
      <c r="G177" s="49">
        <f t="shared" si="15"/>
        <v>24.324324324324326</v>
      </c>
      <c r="H177" s="33">
        <f t="shared" si="16"/>
        <v>0.17120101231902937</v>
      </c>
      <c r="I177" s="33">
        <f t="shared" si="17"/>
        <v>0.15588792921845376</v>
      </c>
      <c r="J177" s="20">
        <v>73</v>
      </c>
      <c r="K177" s="14">
        <v>69</v>
      </c>
      <c r="L177" s="49">
        <f t="shared" si="18"/>
        <v>5.7971014492753623</v>
      </c>
      <c r="M177" s="33">
        <f t="shared" si="19"/>
        <v>0.15046272440587835</v>
      </c>
      <c r="N177" s="34">
        <f t="shared" si="20"/>
        <v>0.15631017375348299</v>
      </c>
    </row>
    <row r="178" spans="1:14" ht="14.25" hidden="1" outlineLevel="1" x14ac:dyDescent="0.25">
      <c r="A178" s="36"/>
      <c r="B178" s="50" t="s">
        <v>190</v>
      </c>
      <c r="C178" s="42">
        <f t="shared" si="14"/>
        <v>76.923076923076934</v>
      </c>
      <c r="D178" s="48"/>
      <c r="E178" s="20">
        <v>43</v>
      </c>
      <c r="F178" s="14">
        <v>23</v>
      </c>
      <c r="G178" s="49">
        <f t="shared" si="15"/>
        <v>86.956521739130437</v>
      </c>
      <c r="H178" s="33">
        <f t="shared" si="16"/>
        <v>0.16003572890691875</v>
      </c>
      <c r="I178" s="33">
        <f t="shared" si="17"/>
        <v>9.6903307352011789E-2</v>
      </c>
      <c r="J178" s="20">
        <v>69</v>
      </c>
      <c r="K178" s="14">
        <v>39</v>
      </c>
      <c r="L178" s="49">
        <f t="shared" si="18"/>
        <v>76.923076923076934</v>
      </c>
      <c r="M178" s="33">
        <f t="shared" si="19"/>
        <v>0.14221819156172064</v>
      </c>
      <c r="N178" s="34">
        <f t="shared" si="20"/>
        <v>8.8349228643273006E-2</v>
      </c>
    </row>
    <row r="179" spans="1:14" ht="14.25" hidden="1" outlineLevel="1" x14ac:dyDescent="0.25">
      <c r="A179" s="36"/>
      <c r="B179" s="50" t="s">
        <v>191</v>
      </c>
      <c r="C179" s="42">
        <f t="shared" si="14"/>
        <v>-80.952380952380949</v>
      </c>
      <c r="D179" s="48"/>
      <c r="E179" s="20">
        <v>3</v>
      </c>
      <c r="F179" s="14">
        <v>12</v>
      </c>
      <c r="G179" s="49">
        <f t="shared" si="15"/>
        <v>-75</v>
      </c>
      <c r="H179" s="33">
        <f t="shared" si="16"/>
        <v>1.1165283412110611E-2</v>
      </c>
      <c r="I179" s="33">
        <f t="shared" si="17"/>
        <v>5.0558247314093113E-2</v>
      </c>
      <c r="J179" s="20">
        <v>4</v>
      </c>
      <c r="K179" s="14">
        <v>21</v>
      </c>
      <c r="L179" s="49">
        <f t="shared" si="18"/>
        <v>-80.952380952380949</v>
      </c>
      <c r="M179" s="33">
        <f t="shared" si="19"/>
        <v>8.2445328441577165E-3</v>
      </c>
      <c r="N179" s="34">
        <f t="shared" si="20"/>
        <v>4.7572661577146999E-2</v>
      </c>
    </row>
    <row r="180" spans="1:14" ht="14.25" hidden="1" outlineLevel="1" x14ac:dyDescent="0.25">
      <c r="A180" s="36"/>
      <c r="B180" s="50" t="s">
        <v>192</v>
      </c>
      <c r="C180" s="42" t="str">
        <f t="shared" si="14"/>
        <v/>
      </c>
      <c r="D180" s="48"/>
      <c r="E180" s="20">
        <v>1</v>
      </c>
      <c r="F180" s="14">
        <v>0</v>
      </c>
      <c r="G180" s="49" t="str">
        <f t="shared" si="15"/>
        <v/>
      </c>
      <c r="H180" s="33">
        <f t="shared" si="16"/>
        <v>3.7217611373702038E-3</v>
      </c>
      <c r="I180" s="33" t="str">
        <f t="shared" si="17"/>
        <v/>
      </c>
      <c r="J180" s="20">
        <v>2</v>
      </c>
      <c r="K180" s="14">
        <v>0</v>
      </c>
      <c r="L180" s="49" t="str">
        <f t="shared" si="18"/>
        <v/>
      </c>
      <c r="M180" s="33">
        <f t="shared" si="19"/>
        <v>4.1222664220788583E-3</v>
      </c>
      <c r="N180" s="34" t="str">
        <f t="shared" si="20"/>
        <v/>
      </c>
    </row>
    <row r="181" spans="1:14" ht="14.25" hidden="1" outlineLevel="1" x14ac:dyDescent="0.25">
      <c r="A181" s="36"/>
      <c r="B181" s="50" t="s">
        <v>193</v>
      </c>
      <c r="C181" s="42">
        <f t="shared" si="14"/>
        <v>-99.300699300699307</v>
      </c>
      <c r="D181" s="48"/>
      <c r="E181" s="20">
        <v>0</v>
      </c>
      <c r="F181" s="14">
        <v>77</v>
      </c>
      <c r="G181" s="49">
        <f t="shared" si="15"/>
        <v>-100</v>
      </c>
      <c r="H181" s="33" t="str">
        <f t="shared" si="16"/>
        <v/>
      </c>
      <c r="I181" s="33">
        <f t="shared" si="17"/>
        <v>0.3244154202654308</v>
      </c>
      <c r="J181" s="20">
        <v>1</v>
      </c>
      <c r="K181" s="14">
        <v>143</v>
      </c>
      <c r="L181" s="49">
        <f t="shared" si="18"/>
        <v>-99.300699300699307</v>
      </c>
      <c r="M181" s="33">
        <f t="shared" si="19"/>
        <v>2.0611332110394291E-3</v>
      </c>
      <c r="N181" s="34">
        <f t="shared" si="20"/>
        <v>0.32394717169200105</v>
      </c>
    </row>
    <row r="182" spans="1:14" ht="14.25" collapsed="1" x14ac:dyDescent="0.25">
      <c r="A182" s="36" t="s">
        <v>194</v>
      </c>
      <c r="B182" s="1" t="s">
        <v>195</v>
      </c>
      <c r="C182" s="42">
        <f t="shared" si="14"/>
        <v>84.129692832764505</v>
      </c>
      <c r="D182" s="48"/>
      <c r="E182" s="20">
        <v>534</v>
      </c>
      <c r="F182" s="14">
        <v>313</v>
      </c>
      <c r="G182" s="49">
        <f t="shared" si="15"/>
        <v>70.607028753993603</v>
      </c>
      <c r="H182" s="33">
        <f t="shared" si="16"/>
        <v>1.9874204473556887</v>
      </c>
      <c r="I182" s="33">
        <f t="shared" si="17"/>
        <v>1.3187276174425955</v>
      </c>
      <c r="J182" s="20">
        <v>1079</v>
      </c>
      <c r="K182" s="14">
        <v>586</v>
      </c>
      <c r="L182" s="49">
        <f t="shared" si="18"/>
        <v>84.129692832764505</v>
      </c>
      <c r="M182" s="33">
        <f t="shared" si="19"/>
        <v>2.2239627347115447</v>
      </c>
      <c r="N182" s="34">
        <f t="shared" si="20"/>
        <v>1.3275037944861019</v>
      </c>
    </row>
    <row r="183" spans="1:14" ht="14.25" hidden="1" outlineLevel="1" x14ac:dyDescent="0.25">
      <c r="A183" s="36"/>
      <c r="B183" s="50" t="s">
        <v>196</v>
      </c>
      <c r="C183" s="42" t="str">
        <f t="shared" si="14"/>
        <v/>
      </c>
      <c r="D183" s="48"/>
      <c r="E183" s="20">
        <v>157</v>
      </c>
      <c r="F183" s="14">
        <v>0</v>
      </c>
      <c r="G183" s="49" t="str">
        <f t="shared" si="15"/>
        <v/>
      </c>
      <c r="H183" s="33">
        <f t="shared" si="16"/>
        <v>0.58431649856712198</v>
      </c>
      <c r="I183" s="33" t="str">
        <f t="shared" si="17"/>
        <v/>
      </c>
      <c r="J183" s="20">
        <v>365</v>
      </c>
      <c r="K183" s="14">
        <v>0</v>
      </c>
      <c r="L183" s="49" t="str">
        <f t="shared" si="18"/>
        <v/>
      </c>
      <c r="M183" s="33">
        <f t="shared" si="19"/>
        <v>0.75231362202939178</v>
      </c>
      <c r="N183" s="34" t="str">
        <f t="shared" si="20"/>
        <v/>
      </c>
    </row>
    <row r="184" spans="1:14" ht="14.25" hidden="1" outlineLevel="1" x14ac:dyDescent="0.25">
      <c r="A184" s="36"/>
      <c r="B184" s="50" t="s">
        <v>197</v>
      </c>
      <c r="C184" s="42">
        <f t="shared" si="14"/>
        <v>69.879518072289159</v>
      </c>
      <c r="D184" s="48"/>
      <c r="E184" s="20">
        <v>141</v>
      </c>
      <c r="F184" s="14">
        <v>68</v>
      </c>
      <c r="G184" s="49">
        <f t="shared" si="15"/>
        <v>107.35294117647058</v>
      </c>
      <c r="H184" s="33">
        <f t="shared" si="16"/>
        <v>0.52476832036919874</v>
      </c>
      <c r="I184" s="33">
        <f t="shared" si="17"/>
        <v>0.28649673477986098</v>
      </c>
      <c r="J184" s="20">
        <v>282</v>
      </c>
      <c r="K184" s="14">
        <v>166</v>
      </c>
      <c r="L184" s="49">
        <f t="shared" si="18"/>
        <v>69.879518072289159</v>
      </c>
      <c r="M184" s="33">
        <f t="shared" si="19"/>
        <v>0.58123956551311917</v>
      </c>
      <c r="N184" s="34">
        <f t="shared" si="20"/>
        <v>0.37605056294316203</v>
      </c>
    </row>
    <row r="185" spans="1:14" ht="14.25" hidden="1" outlineLevel="1" x14ac:dyDescent="0.25">
      <c r="A185" s="36"/>
      <c r="B185" s="50" t="s">
        <v>198</v>
      </c>
      <c r="C185" s="42">
        <f t="shared" si="14"/>
        <v>-25.663716814159294</v>
      </c>
      <c r="D185" s="48"/>
      <c r="E185" s="20">
        <v>101</v>
      </c>
      <c r="F185" s="14">
        <v>140</v>
      </c>
      <c r="G185" s="49">
        <f t="shared" si="15"/>
        <v>-27.857142857142858</v>
      </c>
      <c r="H185" s="33">
        <f t="shared" si="16"/>
        <v>0.37589787487439053</v>
      </c>
      <c r="I185" s="33">
        <f t="shared" si="17"/>
        <v>0.58984621866441955</v>
      </c>
      <c r="J185" s="20">
        <v>168</v>
      </c>
      <c r="K185" s="14">
        <v>226</v>
      </c>
      <c r="L185" s="49">
        <f t="shared" si="18"/>
        <v>-25.663716814159294</v>
      </c>
      <c r="M185" s="33">
        <f t="shared" si="19"/>
        <v>0.34627037945462413</v>
      </c>
      <c r="N185" s="34">
        <f t="shared" si="20"/>
        <v>0.51197245316358198</v>
      </c>
    </row>
    <row r="186" spans="1:14" ht="14.25" hidden="1" outlineLevel="1" x14ac:dyDescent="0.25">
      <c r="A186" s="36"/>
      <c r="B186" s="50" t="s">
        <v>199</v>
      </c>
      <c r="C186" s="42">
        <f t="shared" si="14"/>
        <v>8.9430894308943092</v>
      </c>
      <c r="D186" s="48"/>
      <c r="E186" s="20">
        <v>65</v>
      </c>
      <c r="F186" s="14">
        <v>68</v>
      </c>
      <c r="G186" s="49">
        <f t="shared" si="15"/>
        <v>-4.4117647058823533</v>
      </c>
      <c r="H186" s="33">
        <f t="shared" si="16"/>
        <v>0.24191447392906323</v>
      </c>
      <c r="I186" s="33">
        <f t="shared" si="17"/>
        <v>0.28649673477986098</v>
      </c>
      <c r="J186" s="20">
        <v>134</v>
      </c>
      <c r="K186" s="14">
        <v>123</v>
      </c>
      <c r="L186" s="49">
        <f t="shared" si="18"/>
        <v>8.9430894308943092</v>
      </c>
      <c r="M186" s="33">
        <f t="shared" si="19"/>
        <v>0.27619185027928356</v>
      </c>
      <c r="N186" s="34">
        <f t="shared" si="20"/>
        <v>0.27863987495186099</v>
      </c>
    </row>
    <row r="187" spans="1:14" ht="14.25" hidden="1" outlineLevel="1" x14ac:dyDescent="0.25">
      <c r="A187" s="36"/>
      <c r="B187" s="50" t="s">
        <v>200</v>
      </c>
      <c r="C187" s="42">
        <f t="shared" si="14"/>
        <v>148.71794871794873</v>
      </c>
      <c r="D187" s="48"/>
      <c r="E187" s="20">
        <v>55</v>
      </c>
      <c r="F187" s="14">
        <v>20</v>
      </c>
      <c r="G187" s="49">
        <f t="shared" si="15"/>
        <v>175</v>
      </c>
      <c r="H187" s="33">
        <f t="shared" si="16"/>
        <v>0.20469686255536121</v>
      </c>
      <c r="I187" s="33">
        <f t="shared" si="17"/>
        <v>8.4263745523488517E-2</v>
      </c>
      <c r="J187" s="20">
        <v>97</v>
      </c>
      <c r="K187" s="14">
        <v>39</v>
      </c>
      <c r="L187" s="49">
        <f t="shared" si="18"/>
        <v>148.71794871794873</v>
      </c>
      <c r="M187" s="33">
        <f t="shared" si="19"/>
        <v>0.19992992147082467</v>
      </c>
      <c r="N187" s="34">
        <f t="shared" si="20"/>
        <v>8.8349228643273006E-2</v>
      </c>
    </row>
    <row r="188" spans="1:14" ht="14.25" hidden="1" outlineLevel="1" x14ac:dyDescent="0.25">
      <c r="A188" s="36"/>
      <c r="B188" s="50" t="s">
        <v>201</v>
      </c>
      <c r="C188" s="42">
        <f t="shared" si="14"/>
        <v>700</v>
      </c>
      <c r="D188" s="48"/>
      <c r="E188" s="20">
        <v>15</v>
      </c>
      <c r="F188" s="14">
        <v>1</v>
      </c>
      <c r="G188" s="49">
        <f t="shared" si="15"/>
        <v>1400</v>
      </c>
      <c r="H188" s="33">
        <f t="shared" si="16"/>
        <v>5.5826417060553052E-2</v>
      </c>
      <c r="I188" s="33">
        <f t="shared" si="17"/>
        <v>4.2131872761744255E-3</v>
      </c>
      <c r="J188" s="20">
        <v>32</v>
      </c>
      <c r="K188" s="14">
        <v>4</v>
      </c>
      <c r="L188" s="49">
        <f t="shared" si="18"/>
        <v>700</v>
      </c>
      <c r="M188" s="33">
        <f t="shared" si="19"/>
        <v>6.5956262753261732E-2</v>
      </c>
      <c r="N188" s="34">
        <f t="shared" si="20"/>
        <v>9.0614593480279997E-3</v>
      </c>
    </row>
    <row r="189" spans="1:14" ht="14.25" hidden="1" outlineLevel="1" x14ac:dyDescent="0.25">
      <c r="A189" s="36"/>
      <c r="B189" s="50" t="s">
        <v>202</v>
      </c>
      <c r="C189" s="42">
        <f t="shared" si="14"/>
        <v>-96.296296296296291</v>
      </c>
      <c r="D189" s="48"/>
      <c r="E189" s="20">
        <v>0</v>
      </c>
      <c r="F189" s="14">
        <v>16</v>
      </c>
      <c r="G189" s="49">
        <f t="shared" si="15"/>
        <v>-100</v>
      </c>
      <c r="H189" s="33" t="str">
        <f t="shared" si="16"/>
        <v/>
      </c>
      <c r="I189" s="33">
        <f t="shared" si="17"/>
        <v>6.7410996418790808E-2</v>
      </c>
      <c r="J189" s="20">
        <v>1</v>
      </c>
      <c r="K189" s="14">
        <v>27</v>
      </c>
      <c r="L189" s="49">
        <f t="shared" si="18"/>
        <v>-96.296296296296291</v>
      </c>
      <c r="M189" s="33">
        <f t="shared" si="19"/>
        <v>2.0611332110394291E-3</v>
      </c>
      <c r="N189" s="34">
        <f t="shared" si="20"/>
        <v>6.1164850599188997E-2</v>
      </c>
    </row>
    <row r="190" spans="1:14" ht="14.25" hidden="1" outlineLevel="1" x14ac:dyDescent="0.25">
      <c r="A190" s="36"/>
      <c r="B190" s="50" t="s">
        <v>203</v>
      </c>
      <c r="C190" s="42">
        <f t="shared" si="14"/>
        <v>-100</v>
      </c>
      <c r="D190" s="48"/>
      <c r="E190" s="20">
        <v>0</v>
      </c>
      <c r="F190" s="14">
        <v>0</v>
      </c>
      <c r="G190" s="49" t="str">
        <f t="shared" si="15"/>
        <v/>
      </c>
      <c r="H190" s="33" t="str">
        <f t="shared" si="16"/>
        <v/>
      </c>
      <c r="I190" s="33" t="str">
        <f t="shared" si="17"/>
        <v/>
      </c>
      <c r="J190" s="20">
        <v>0</v>
      </c>
      <c r="K190" s="14">
        <v>1</v>
      </c>
      <c r="L190" s="49">
        <f t="shared" si="18"/>
        <v>-100</v>
      </c>
      <c r="M190" s="33" t="str">
        <f t="shared" si="19"/>
        <v/>
      </c>
      <c r="N190" s="34">
        <f t="shared" si="20"/>
        <v>2.2653648370069999E-3</v>
      </c>
    </row>
    <row r="191" spans="1:14" ht="14.25" collapsed="1" x14ac:dyDescent="0.25">
      <c r="A191" s="36" t="s">
        <v>204</v>
      </c>
      <c r="B191" s="1" t="s">
        <v>205</v>
      </c>
      <c r="C191" s="42">
        <f t="shared" si="14"/>
        <v>33.670886075949369</v>
      </c>
      <c r="D191" s="48"/>
      <c r="E191" s="20">
        <v>554</v>
      </c>
      <c r="F191" s="14">
        <v>469</v>
      </c>
      <c r="G191" s="49">
        <f t="shared" si="15"/>
        <v>18.123667377398718</v>
      </c>
      <c r="H191" s="33">
        <f t="shared" si="16"/>
        <v>2.0618556701030926</v>
      </c>
      <c r="I191" s="33">
        <f t="shared" si="17"/>
        <v>1.9759848325258056</v>
      </c>
      <c r="J191" s="20">
        <v>1056</v>
      </c>
      <c r="K191" s="14">
        <v>790</v>
      </c>
      <c r="L191" s="49">
        <f t="shared" si="18"/>
        <v>33.670886075949369</v>
      </c>
      <c r="M191" s="33">
        <f t="shared" si="19"/>
        <v>2.1765566708576376</v>
      </c>
      <c r="N191" s="34">
        <f t="shared" si="20"/>
        <v>1.78963822123553</v>
      </c>
    </row>
    <row r="192" spans="1:14" ht="14.25" hidden="1" outlineLevel="1" x14ac:dyDescent="0.25">
      <c r="A192" s="36"/>
      <c r="B192" s="50" t="s">
        <v>206</v>
      </c>
      <c r="C192" s="42">
        <f t="shared" si="14"/>
        <v>33.529411764705877</v>
      </c>
      <c r="D192" s="48"/>
      <c r="E192" s="20">
        <v>311</v>
      </c>
      <c r="F192" s="14">
        <v>234</v>
      </c>
      <c r="G192" s="49">
        <f t="shared" si="15"/>
        <v>32.905982905982903</v>
      </c>
      <c r="H192" s="33">
        <f t="shared" si="16"/>
        <v>1.1574677137221334</v>
      </c>
      <c r="I192" s="33">
        <f t="shared" si="17"/>
        <v>0.98588582262481572</v>
      </c>
      <c r="J192" s="20">
        <v>454</v>
      </c>
      <c r="K192" s="14">
        <v>340</v>
      </c>
      <c r="L192" s="49">
        <f t="shared" si="18"/>
        <v>33.529411764705877</v>
      </c>
      <c r="M192" s="33">
        <f t="shared" si="19"/>
        <v>0.93575447781190091</v>
      </c>
      <c r="N192" s="34">
        <f t="shared" si="20"/>
        <v>0.77022404458237992</v>
      </c>
    </row>
    <row r="193" spans="1:14" ht="14.25" hidden="1" outlineLevel="1" x14ac:dyDescent="0.25">
      <c r="A193" s="36"/>
      <c r="B193" s="50" t="s">
        <v>207</v>
      </c>
      <c r="C193" s="42">
        <f t="shared" si="14"/>
        <v>37.5</v>
      </c>
      <c r="D193" s="48"/>
      <c r="E193" s="20">
        <v>72</v>
      </c>
      <c r="F193" s="14">
        <v>54</v>
      </c>
      <c r="G193" s="49">
        <f t="shared" si="15"/>
        <v>33.333333333333329</v>
      </c>
      <c r="H193" s="33">
        <f t="shared" si="16"/>
        <v>0.26796680189065464</v>
      </c>
      <c r="I193" s="33">
        <f t="shared" si="17"/>
        <v>0.227512112913419</v>
      </c>
      <c r="J193" s="20">
        <v>209</v>
      </c>
      <c r="K193" s="14">
        <v>152</v>
      </c>
      <c r="L193" s="49">
        <f t="shared" si="18"/>
        <v>37.5</v>
      </c>
      <c r="M193" s="33">
        <f t="shared" si="19"/>
        <v>0.43077684110724079</v>
      </c>
      <c r="N193" s="34">
        <f t="shared" si="20"/>
        <v>0.34433545522506398</v>
      </c>
    </row>
    <row r="194" spans="1:14" ht="14.25" hidden="1" outlineLevel="1" x14ac:dyDescent="0.25">
      <c r="A194" s="36"/>
      <c r="B194" s="50" t="s">
        <v>208</v>
      </c>
      <c r="C194" s="42">
        <f t="shared" si="14"/>
        <v>0.83333333333333337</v>
      </c>
      <c r="D194" s="48"/>
      <c r="E194" s="20">
        <v>48</v>
      </c>
      <c r="F194" s="14">
        <v>71</v>
      </c>
      <c r="G194" s="49">
        <f t="shared" si="15"/>
        <v>-32.394366197183103</v>
      </c>
      <c r="H194" s="33">
        <f t="shared" si="16"/>
        <v>0.17864453459376978</v>
      </c>
      <c r="I194" s="33">
        <f t="shared" si="17"/>
        <v>0.29913629660838426</v>
      </c>
      <c r="J194" s="20">
        <v>121</v>
      </c>
      <c r="K194" s="14">
        <v>120</v>
      </c>
      <c r="L194" s="49">
        <f t="shared" si="18"/>
        <v>0.83333333333333337</v>
      </c>
      <c r="M194" s="33">
        <f t="shared" si="19"/>
        <v>0.24939711853577098</v>
      </c>
      <c r="N194" s="34">
        <f t="shared" si="20"/>
        <v>0.27184378044084001</v>
      </c>
    </row>
    <row r="195" spans="1:14" ht="14.25" hidden="1" outlineLevel="1" x14ac:dyDescent="0.25">
      <c r="A195" s="36"/>
      <c r="B195" s="50" t="s">
        <v>209</v>
      </c>
      <c r="C195" s="42">
        <f t="shared" si="14"/>
        <v>-9.0909090909090917</v>
      </c>
      <c r="D195" s="48"/>
      <c r="E195" s="20">
        <v>53</v>
      </c>
      <c r="F195" s="14">
        <v>78</v>
      </c>
      <c r="G195" s="49">
        <f t="shared" si="15"/>
        <v>-32.051282051282051</v>
      </c>
      <c r="H195" s="33">
        <f t="shared" si="16"/>
        <v>0.1972533402806208</v>
      </c>
      <c r="I195" s="33">
        <f t="shared" si="17"/>
        <v>0.32862860754160522</v>
      </c>
      <c r="J195" s="20">
        <v>110</v>
      </c>
      <c r="K195" s="14">
        <v>121</v>
      </c>
      <c r="L195" s="49">
        <f t="shared" si="18"/>
        <v>-9.0909090909090917</v>
      </c>
      <c r="M195" s="33">
        <f t="shared" si="19"/>
        <v>0.22672465321433724</v>
      </c>
      <c r="N195" s="34">
        <f t="shared" si="20"/>
        <v>0.27410914527784697</v>
      </c>
    </row>
    <row r="196" spans="1:14" ht="14.25" hidden="1" outlineLevel="1" x14ac:dyDescent="0.25">
      <c r="A196" s="36"/>
      <c r="B196" s="50" t="s">
        <v>210</v>
      </c>
      <c r="C196" s="42" t="str">
        <f t="shared" si="14"/>
        <v/>
      </c>
      <c r="D196" s="48"/>
      <c r="E196" s="20">
        <v>13</v>
      </c>
      <c r="F196" s="14">
        <v>0</v>
      </c>
      <c r="G196" s="49" t="str">
        <f t="shared" si="15"/>
        <v/>
      </c>
      <c r="H196" s="33">
        <f t="shared" si="16"/>
        <v>4.8382894785812647E-2</v>
      </c>
      <c r="I196" s="33" t="str">
        <f t="shared" si="17"/>
        <v/>
      </c>
      <c r="J196" s="20">
        <v>70</v>
      </c>
      <c r="K196" s="14">
        <v>0</v>
      </c>
      <c r="L196" s="49" t="str">
        <f t="shared" si="18"/>
        <v/>
      </c>
      <c r="M196" s="33">
        <f t="shared" si="19"/>
        <v>0.14427932477276006</v>
      </c>
      <c r="N196" s="34" t="str">
        <f t="shared" si="20"/>
        <v/>
      </c>
    </row>
    <row r="197" spans="1:14" ht="14.25" hidden="1" outlineLevel="1" x14ac:dyDescent="0.25">
      <c r="A197" s="36"/>
      <c r="B197" s="50" t="s">
        <v>211</v>
      </c>
      <c r="C197" s="42" t="str">
        <f t="shared" si="14"/>
        <v/>
      </c>
      <c r="D197" s="48"/>
      <c r="E197" s="20">
        <v>24</v>
      </c>
      <c r="F197" s="14">
        <v>0</v>
      </c>
      <c r="G197" s="49" t="str">
        <f t="shared" si="15"/>
        <v/>
      </c>
      <c r="H197" s="33">
        <f t="shared" si="16"/>
        <v>8.9322267296884889E-2</v>
      </c>
      <c r="I197" s="33" t="str">
        <f t="shared" si="17"/>
        <v/>
      </c>
      <c r="J197" s="20">
        <v>33</v>
      </c>
      <c r="K197" s="14">
        <v>0</v>
      </c>
      <c r="L197" s="49" t="str">
        <f t="shared" si="18"/>
        <v/>
      </c>
      <c r="M197" s="33">
        <f t="shared" si="19"/>
        <v>6.8017395964301175E-2</v>
      </c>
      <c r="N197" s="34" t="str">
        <f t="shared" si="20"/>
        <v/>
      </c>
    </row>
    <row r="198" spans="1:14" ht="14.25" hidden="1" outlineLevel="1" x14ac:dyDescent="0.25">
      <c r="A198" s="36"/>
      <c r="B198" s="50" t="s">
        <v>212</v>
      </c>
      <c r="C198" s="42">
        <f t="shared" si="14"/>
        <v>-15.151515151515152</v>
      </c>
      <c r="D198" s="48"/>
      <c r="E198" s="20">
        <v>14</v>
      </c>
      <c r="F198" s="14">
        <v>16</v>
      </c>
      <c r="G198" s="49">
        <f t="shared" si="15"/>
        <v>-12.5</v>
      </c>
      <c r="H198" s="33">
        <f t="shared" si="16"/>
        <v>5.2104655923182856E-2</v>
      </c>
      <c r="I198" s="33">
        <f t="shared" si="17"/>
        <v>6.7410996418790808E-2</v>
      </c>
      <c r="J198" s="20">
        <v>28</v>
      </c>
      <c r="K198" s="14">
        <v>33</v>
      </c>
      <c r="L198" s="49">
        <f t="shared" si="18"/>
        <v>-15.151515151515152</v>
      </c>
      <c r="M198" s="33">
        <f t="shared" si="19"/>
        <v>5.7711729909104025E-2</v>
      </c>
      <c r="N198" s="34">
        <f t="shared" si="20"/>
        <v>7.4757039621230995E-2</v>
      </c>
    </row>
    <row r="199" spans="1:14" ht="14.25" hidden="1" outlineLevel="1" x14ac:dyDescent="0.25">
      <c r="A199" s="36"/>
      <c r="B199" s="50" t="s">
        <v>213</v>
      </c>
      <c r="C199" s="42">
        <f t="shared" si="14"/>
        <v>22.222222222222221</v>
      </c>
      <c r="D199" s="48"/>
      <c r="E199" s="20">
        <v>13</v>
      </c>
      <c r="F199" s="14">
        <v>15</v>
      </c>
      <c r="G199" s="49">
        <f t="shared" si="15"/>
        <v>-13.333333333333334</v>
      </c>
      <c r="H199" s="33">
        <f t="shared" si="16"/>
        <v>4.8382894785812647E-2</v>
      </c>
      <c r="I199" s="33">
        <f t="shared" si="17"/>
        <v>6.3197809142616385E-2</v>
      </c>
      <c r="J199" s="20">
        <v>22</v>
      </c>
      <c r="K199" s="14">
        <v>18</v>
      </c>
      <c r="L199" s="49">
        <f t="shared" si="18"/>
        <v>22.222222222222221</v>
      </c>
      <c r="M199" s="33">
        <f t="shared" si="19"/>
        <v>4.5344930642867452E-2</v>
      </c>
      <c r="N199" s="34">
        <f t="shared" si="20"/>
        <v>4.0776567066126E-2</v>
      </c>
    </row>
    <row r="200" spans="1:14" ht="14.25" hidden="1" outlineLevel="1" x14ac:dyDescent="0.25">
      <c r="A200" s="36"/>
      <c r="B200" s="50" t="s">
        <v>214</v>
      </c>
      <c r="C200" s="42">
        <f t="shared" si="14"/>
        <v>50</v>
      </c>
      <c r="D200" s="48"/>
      <c r="E200" s="20">
        <v>3</v>
      </c>
      <c r="F200" s="14">
        <v>0</v>
      </c>
      <c r="G200" s="49" t="str">
        <f t="shared" si="15"/>
        <v/>
      </c>
      <c r="H200" s="33">
        <f t="shared" si="16"/>
        <v>1.1165283412110611E-2</v>
      </c>
      <c r="I200" s="33" t="str">
        <f t="shared" si="17"/>
        <v/>
      </c>
      <c r="J200" s="20">
        <v>6</v>
      </c>
      <c r="K200" s="14">
        <v>4</v>
      </c>
      <c r="L200" s="49">
        <f t="shared" si="18"/>
        <v>50</v>
      </c>
      <c r="M200" s="33">
        <f t="shared" si="19"/>
        <v>1.2366799266236576E-2</v>
      </c>
      <c r="N200" s="34">
        <f t="shared" si="20"/>
        <v>9.0614593480279997E-3</v>
      </c>
    </row>
    <row r="201" spans="1:14" ht="14.25" hidden="1" outlineLevel="1" x14ac:dyDescent="0.25">
      <c r="A201" s="36"/>
      <c r="B201" s="50" t="s">
        <v>215</v>
      </c>
      <c r="C201" s="42" t="str">
        <f t="shared" si="14"/>
        <v/>
      </c>
      <c r="D201" s="48"/>
      <c r="E201" s="20">
        <v>3</v>
      </c>
      <c r="F201" s="14">
        <v>0</v>
      </c>
      <c r="G201" s="49" t="str">
        <f t="shared" si="15"/>
        <v/>
      </c>
      <c r="H201" s="33">
        <f t="shared" si="16"/>
        <v>1.1165283412110611E-2</v>
      </c>
      <c r="I201" s="33" t="str">
        <f t="shared" si="17"/>
        <v/>
      </c>
      <c r="J201" s="20">
        <v>3</v>
      </c>
      <c r="K201" s="14">
        <v>0</v>
      </c>
      <c r="L201" s="49" t="str">
        <f t="shared" si="18"/>
        <v/>
      </c>
      <c r="M201" s="33">
        <f t="shared" si="19"/>
        <v>6.1833996331182878E-3</v>
      </c>
      <c r="N201" s="34" t="str">
        <f t="shared" si="20"/>
        <v/>
      </c>
    </row>
    <row r="202" spans="1:14" ht="14.25" hidden="1" outlineLevel="1" x14ac:dyDescent="0.25">
      <c r="A202" s="36"/>
      <c r="B202" s="50" t="s">
        <v>216</v>
      </c>
      <c r="C202" s="42">
        <f t="shared" ref="C202:C265" si="21">IF(K202=0,"",SUM(((J202-K202)/K202)*100))</f>
        <v>-100</v>
      </c>
      <c r="D202" s="48"/>
      <c r="E202" s="20">
        <v>0</v>
      </c>
      <c r="F202" s="14">
        <v>1</v>
      </c>
      <c r="G202" s="49">
        <f t="shared" ref="G202:G265" si="22">IF(F202=0,"",SUM(((E202-F202)/F202)*100))</f>
        <v>-100</v>
      </c>
      <c r="H202" s="33" t="str">
        <f t="shared" ref="H202:H265" si="23">IF(E202=0,"",SUM((E202/CntPeriod)*100))</f>
        <v/>
      </c>
      <c r="I202" s="33">
        <f t="shared" ref="I202:I265" si="24">IF(F202=0,"",SUM((F202/CntPeriodPrevYear)*100))</f>
        <v>4.2131872761744255E-3</v>
      </c>
      <c r="J202" s="20">
        <v>0</v>
      </c>
      <c r="K202" s="14">
        <v>1</v>
      </c>
      <c r="L202" s="49">
        <f t="shared" ref="L202:L265" si="25">IF(K202=0,"",SUM(((J202-K202)/K202)*100))</f>
        <v>-100</v>
      </c>
      <c r="M202" s="33" t="str">
        <f t="shared" ref="M202:M265" si="26">IF(J202=0,"",SUM((J202/CntYearAck)*100))</f>
        <v/>
      </c>
      <c r="N202" s="34">
        <f t="shared" ref="N202:N265" si="27">IF(K202=0,"",SUM((K202/CntPrevYearAck)*100))</f>
        <v>2.2653648370069999E-3</v>
      </c>
    </row>
    <row r="203" spans="1:14" ht="14.25" hidden="1" outlineLevel="1" x14ac:dyDescent="0.25">
      <c r="A203" s="36"/>
      <c r="B203" s="50" t="s">
        <v>217</v>
      </c>
      <c r="C203" s="42">
        <f t="shared" si="21"/>
        <v>-100</v>
      </c>
      <c r="D203" s="48"/>
      <c r="E203" s="20">
        <v>0</v>
      </c>
      <c r="F203" s="14">
        <v>0</v>
      </c>
      <c r="G203" s="49" t="str">
        <f t="shared" si="22"/>
        <v/>
      </c>
      <c r="H203" s="33" t="str">
        <f t="shared" si="23"/>
        <v/>
      </c>
      <c r="I203" s="33" t="str">
        <f t="shared" si="24"/>
        <v/>
      </c>
      <c r="J203" s="20">
        <v>0</v>
      </c>
      <c r="K203" s="14">
        <v>1</v>
      </c>
      <c r="L203" s="49">
        <f t="shared" si="25"/>
        <v>-100</v>
      </c>
      <c r="M203" s="33" t="str">
        <f t="shared" si="26"/>
        <v/>
      </c>
      <c r="N203" s="34">
        <f t="shared" si="27"/>
        <v>2.2653648370069999E-3</v>
      </c>
    </row>
    <row r="204" spans="1:14" ht="14.25" collapsed="1" x14ac:dyDescent="0.25">
      <c r="A204" s="36" t="s">
        <v>218</v>
      </c>
      <c r="B204" s="1" t="s">
        <v>219</v>
      </c>
      <c r="C204" s="42">
        <f t="shared" si="21"/>
        <v>48.956356736242881</v>
      </c>
      <c r="D204" s="48"/>
      <c r="E204" s="20">
        <v>449</v>
      </c>
      <c r="F204" s="14">
        <v>317</v>
      </c>
      <c r="G204" s="49">
        <f t="shared" si="22"/>
        <v>41.640378548895903</v>
      </c>
      <c r="H204" s="33">
        <f t="shared" si="23"/>
        <v>1.6710707506792215</v>
      </c>
      <c r="I204" s="33">
        <f t="shared" si="24"/>
        <v>1.335580366547293</v>
      </c>
      <c r="J204" s="20">
        <v>785</v>
      </c>
      <c r="K204" s="14">
        <v>527</v>
      </c>
      <c r="L204" s="49">
        <f t="shared" si="25"/>
        <v>48.956356736242881</v>
      </c>
      <c r="M204" s="33">
        <f t="shared" si="26"/>
        <v>1.6179895706659522</v>
      </c>
      <c r="N204" s="34">
        <f t="shared" si="27"/>
        <v>1.1938472691026891</v>
      </c>
    </row>
    <row r="205" spans="1:14" ht="14.25" hidden="1" outlineLevel="1" x14ac:dyDescent="0.25">
      <c r="A205" s="36"/>
      <c r="B205" s="50" t="s">
        <v>220</v>
      </c>
      <c r="C205" s="42">
        <f t="shared" si="21"/>
        <v>31.343283582089555</v>
      </c>
      <c r="D205" s="48"/>
      <c r="E205" s="20">
        <v>263</v>
      </c>
      <c r="F205" s="14">
        <v>207</v>
      </c>
      <c r="G205" s="49">
        <f t="shared" si="22"/>
        <v>27.053140096618357</v>
      </c>
      <c r="H205" s="33">
        <f t="shared" si="23"/>
        <v>0.97882317912836359</v>
      </c>
      <c r="I205" s="33">
        <f t="shared" si="24"/>
        <v>0.87212976616810622</v>
      </c>
      <c r="J205" s="20">
        <v>440</v>
      </c>
      <c r="K205" s="14">
        <v>335</v>
      </c>
      <c r="L205" s="49">
        <f t="shared" si="25"/>
        <v>31.343283582089555</v>
      </c>
      <c r="M205" s="33">
        <f t="shared" si="26"/>
        <v>0.90689861285734896</v>
      </c>
      <c r="N205" s="34">
        <f t="shared" si="27"/>
        <v>0.75889722039734497</v>
      </c>
    </row>
    <row r="206" spans="1:14" ht="14.25" hidden="1" outlineLevel="1" x14ac:dyDescent="0.25">
      <c r="A206" s="36"/>
      <c r="B206" s="50" t="s">
        <v>221</v>
      </c>
      <c r="C206" s="42">
        <f t="shared" si="21"/>
        <v>152.63157894736844</v>
      </c>
      <c r="D206" s="48"/>
      <c r="E206" s="20">
        <v>161</v>
      </c>
      <c r="F206" s="14">
        <v>67</v>
      </c>
      <c r="G206" s="49">
        <f t="shared" si="22"/>
        <v>140.29850746268659</v>
      </c>
      <c r="H206" s="33">
        <f t="shared" si="23"/>
        <v>0.59920354311660284</v>
      </c>
      <c r="I206" s="33">
        <f t="shared" si="24"/>
        <v>0.28228354750368656</v>
      </c>
      <c r="J206" s="20">
        <v>288</v>
      </c>
      <c r="K206" s="14">
        <v>114</v>
      </c>
      <c r="L206" s="49">
        <f t="shared" si="25"/>
        <v>152.63157894736844</v>
      </c>
      <c r="M206" s="33">
        <f t="shared" si="26"/>
        <v>0.59360636477935569</v>
      </c>
      <c r="N206" s="34">
        <f t="shared" si="27"/>
        <v>0.258251591418798</v>
      </c>
    </row>
    <row r="207" spans="1:14" ht="14.25" hidden="1" outlineLevel="1" x14ac:dyDescent="0.25">
      <c r="A207" s="36"/>
      <c r="B207" s="50" t="s">
        <v>222</v>
      </c>
      <c r="C207" s="42">
        <f t="shared" si="21"/>
        <v>6</v>
      </c>
      <c r="D207" s="48"/>
      <c r="E207" s="20">
        <v>23</v>
      </c>
      <c r="F207" s="14">
        <v>23</v>
      </c>
      <c r="G207" s="49">
        <f t="shared" si="22"/>
        <v>0</v>
      </c>
      <c r="H207" s="33">
        <f t="shared" si="23"/>
        <v>8.5600506159514686E-2</v>
      </c>
      <c r="I207" s="33">
        <f t="shared" si="24"/>
        <v>9.6903307352011789E-2</v>
      </c>
      <c r="J207" s="20">
        <v>53</v>
      </c>
      <c r="K207" s="14">
        <v>50</v>
      </c>
      <c r="L207" s="49">
        <f t="shared" si="25"/>
        <v>6</v>
      </c>
      <c r="M207" s="33">
        <f t="shared" si="26"/>
        <v>0.10924006018508975</v>
      </c>
      <c r="N207" s="34">
        <f t="shared" si="27"/>
        <v>0.11326824185034999</v>
      </c>
    </row>
    <row r="208" spans="1:14" ht="14.25" hidden="1" outlineLevel="1" x14ac:dyDescent="0.25">
      <c r="A208" s="36"/>
      <c r="B208" s="50" t="s">
        <v>223</v>
      </c>
      <c r="C208" s="42">
        <f t="shared" si="21"/>
        <v>-90</v>
      </c>
      <c r="D208" s="48"/>
      <c r="E208" s="20">
        <v>2</v>
      </c>
      <c r="F208" s="14">
        <v>13</v>
      </c>
      <c r="G208" s="49">
        <f t="shared" si="22"/>
        <v>-84.615384615384613</v>
      </c>
      <c r="H208" s="33">
        <f t="shared" si="23"/>
        <v>7.4435222747404077E-3</v>
      </c>
      <c r="I208" s="33">
        <f t="shared" si="24"/>
        <v>5.4771434590267537E-2</v>
      </c>
      <c r="J208" s="20">
        <v>2</v>
      </c>
      <c r="K208" s="14">
        <v>20</v>
      </c>
      <c r="L208" s="49">
        <f t="shared" si="25"/>
        <v>-90</v>
      </c>
      <c r="M208" s="33">
        <f t="shared" si="26"/>
        <v>4.1222664220788583E-3</v>
      </c>
      <c r="N208" s="34">
        <f t="shared" si="27"/>
        <v>4.5307296740140002E-2</v>
      </c>
    </row>
    <row r="209" spans="1:14" ht="14.25" hidden="1" outlineLevel="1" x14ac:dyDescent="0.25">
      <c r="A209" s="36"/>
      <c r="B209" s="50" t="s">
        <v>224</v>
      </c>
      <c r="C209" s="42">
        <f t="shared" si="21"/>
        <v>-60</v>
      </c>
      <c r="D209" s="48"/>
      <c r="E209" s="20">
        <v>0</v>
      </c>
      <c r="F209" s="14">
        <v>4</v>
      </c>
      <c r="G209" s="49">
        <f t="shared" si="22"/>
        <v>-100</v>
      </c>
      <c r="H209" s="33" t="str">
        <f t="shared" si="23"/>
        <v/>
      </c>
      <c r="I209" s="33">
        <f t="shared" si="24"/>
        <v>1.6852749104697702E-2</v>
      </c>
      <c r="J209" s="20">
        <v>2</v>
      </c>
      <c r="K209" s="14">
        <v>5</v>
      </c>
      <c r="L209" s="49">
        <f t="shared" si="25"/>
        <v>-60</v>
      </c>
      <c r="M209" s="33">
        <f t="shared" si="26"/>
        <v>4.1222664220788583E-3</v>
      </c>
      <c r="N209" s="34">
        <f t="shared" si="27"/>
        <v>1.1326824185035E-2</v>
      </c>
    </row>
    <row r="210" spans="1:14" ht="14.25" hidden="1" outlineLevel="1" x14ac:dyDescent="0.25">
      <c r="A210" s="36"/>
      <c r="B210" s="50" t="s">
        <v>225</v>
      </c>
      <c r="C210" s="42">
        <f t="shared" si="21"/>
        <v>-100</v>
      </c>
      <c r="D210" s="48"/>
      <c r="E210" s="20">
        <v>0</v>
      </c>
      <c r="F210" s="14">
        <v>3</v>
      </c>
      <c r="G210" s="49">
        <f t="shared" si="22"/>
        <v>-100</v>
      </c>
      <c r="H210" s="33" t="str">
        <f t="shared" si="23"/>
        <v/>
      </c>
      <c r="I210" s="33">
        <f t="shared" si="24"/>
        <v>1.2639561828523278E-2</v>
      </c>
      <c r="J210" s="20">
        <v>0</v>
      </c>
      <c r="K210" s="14">
        <v>3</v>
      </c>
      <c r="L210" s="49">
        <f t="shared" si="25"/>
        <v>-100</v>
      </c>
      <c r="M210" s="33" t="str">
        <f t="shared" si="26"/>
        <v/>
      </c>
      <c r="N210" s="34">
        <f t="shared" si="27"/>
        <v>6.7960945110210006E-3</v>
      </c>
    </row>
    <row r="211" spans="1:14" ht="14.25" collapsed="1" x14ac:dyDescent="0.25">
      <c r="A211" s="36" t="s">
        <v>226</v>
      </c>
      <c r="B211" s="1" t="s">
        <v>227</v>
      </c>
      <c r="C211" s="42">
        <f t="shared" si="21"/>
        <v>19.84375</v>
      </c>
      <c r="D211" s="48"/>
      <c r="E211" s="20">
        <v>435</v>
      </c>
      <c r="F211" s="14">
        <v>384</v>
      </c>
      <c r="G211" s="49">
        <f t="shared" si="22"/>
        <v>13.28125</v>
      </c>
      <c r="H211" s="33">
        <f t="shared" si="23"/>
        <v>1.6189660947560385</v>
      </c>
      <c r="I211" s="33">
        <f t="shared" si="24"/>
        <v>1.6178639140509796</v>
      </c>
      <c r="J211" s="20">
        <v>767</v>
      </c>
      <c r="K211" s="14">
        <v>640</v>
      </c>
      <c r="L211" s="49">
        <f t="shared" si="25"/>
        <v>19.84375</v>
      </c>
      <c r="M211" s="33">
        <f t="shared" si="26"/>
        <v>1.5808891728672423</v>
      </c>
      <c r="N211" s="34">
        <f t="shared" si="27"/>
        <v>1.4498334956844801</v>
      </c>
    </row>
    <row r="212" spans="1:14" ht="14.25" hidden="1" outlineLevel="1" x14ac:dyDescent="0.25">
      <c r="A212" s="36"/>
      <c r="B212" s="50" t="s">
        <v>228</v>
      </c>
      <c r="C212" s="42">
        <f t="shared" si="21"/>
        <v>82.051282051282044</v>
      </c>
      <c r="D212" s="48"/>
      <c r="E212" s="20">
        <v>170</v>
      </c>
      <c r="F212" s="14">
        <v>80</v>
      </c>
      <c r="G212" s="49">
        <f t="shared" si="22"/>
        <v>112.5</v>
      </c>
      <c r="H212" s="33">
        <f t="shared" si="23"/>
        <v>0.63269939335293457</v>
      </c>
      <c r="I212" s="33">
        <f t="shared" si="24"/>
        <v>0.33705498209395407</v>
      </c>
      <c r="J212" s="20">
        <v>284</v>
      </c>
      <c r="K212" s="14">
        <v>156</v>
      </c>
      <c r="L212" s="49">
        <f t="shared" si="25"/>
        <v>82.051282051282044</v>
      </c>
      <c r="M212" s="33">
        <f t="shared" si="26"/>
        <v>0.58536183193519797</v>
      </c>
      <c r="N212" s="34">
        <f t="shared" si="27"/>
        <v>0.35339691457309202</v>
      </c>
    </row>
    <row r="213" spans="1:14" ht="14.25" hidden="1" outlineLevel="1" x14ac:dyDescent="0.25">
      <c r="A213" s="36"/>
      <c r="B213" s="50" t="s">
        <v>229</v>
      </c>
      <c r="C213" s="42">
        <f t="shared" si="21"/>
        <v>130.58823529411765</v>
      </c>
      <c r="D213" s="48"/>
      <c r="E213" s="20">
        <v>91</v>
      </c>
      <c r="F213" s="14">
        <v>81</v>
      </c>
      <c r="G213" s="49">
        <f t="shared" si="22"/>
        <v>12.345679012345679</v>
      </c>
      <c r="H213" s="33">
        <f t="shared" si="23"/>
        <v>0.33868026350068853</v>
      </c>
      <c r="I213" s="33">
        <f t="shared" si="24"/>
        <v>0.34126816937012849</v>
      </c>
      <c r="J213" s="20">
        <v>196</v>
      </c>
      <c r="K213" s="14">
        <v>85</v>
      </c>
      <c r="L213" s="49">
        <f t="shared" si="25"/>
        <v>130.58823529411765</v>
      </c>
      <c r="M213" s="33">
        <f t="shared" si="26"/>
        <v>0.40398210936372819</v>
      </c>
      <c r="N213" s="34">
        <f t="shared" si="27"/>
        <v>0.19255601114559498</v>
      </c>
    </row>
    <row r="214" spans="1:14" ht="14.25" hidden="1" outlineLevel="1" x14ac:dyDescent="0.25">
      <c r="A214" s="36"/>
      <c r="B214" s="50" t="s">
        <v>230</v>
      </c>
      <c r="C214" s="42">
        <f t="shared" si="21"/>
        <v>-21.739130434782609</v>
      </c>
      <c r="D214" s="48"/>
      <c r="E214" s="20">
        <v>68</v>
      </c>
      <c r="F214" s="14">
        <v>121</v>
      </c>
      <c r="G214" s="49">
        <f t="shared" si="22"/>
        <v>-43.801652892561982</v>
      </c>
      <c r="H214" s="33">
        <f t="shared" si="23"/>
        <v>0.25307975734117383</v>
      </c>
      <c r="I214" s="33">
        <f t="shared" si="24"/>
        <v>0.50979566041710556</v>
      </c>
      <c r="J214" s="20">
        <v>144</v>
      </c>
      <c r="K214" s="14">
        <v>184</v>
      </c>
      <c r="L214" s="49">
        <f t="shared" si="25"/>
        <v>-21.739130434782609</v>
      </c>
      <c r="M214" s="33">
        <f t="shared" si="26"/>
        <v>0.29680318238967784</v>
      </c>
      <c r="N214" s="34">
        <f t="shared" si="27"/>
        <v>0.41682713000928795</v>
      </c>
    </row>
    <row r="215" spans="1:14" ht="14.25" hidden="1" outlineLevel="1" x14ac:dyDescent="0.25">
      <c r="A215" s="36"/>
      <c r="B215" s="50" t="s">
        <v>231</v>
      </c>
      <c r="C215" s="42" t="str">
        <f t="shared" si="21"/>
        <v/>
      </c>
      <c r="D215" s="48"/>
      <c r="E215" s="20">
        <v>94</v>
      </c>
      <c r="F215" s="14">
        <v>0</v>
      </c>
      <c r="G215" s="49" t="str">
        <f t="shared" si="22"/>
        <v/>
      </c>
      <c r="H215" s="33">
        <f t="shared" si="23"/>
        <v>0.34984554691279912</v>
      </c>
      <c r="I215" s="33" t="str">
        <f t="shared" si="24"/>
        <v/>
      </c>
      <c r="J215" s="20">
        <v>129</v>
      </c>
      <c r="K215" s="14">
        <v>0</v>
      </c>
      <c r="L215" s="49" t="str">
        <f t="shared" si="25"/>
        <v/>
      </c>
      <c r="M215" s="33">
        <f t="shared" si="26"/>
        <v>0.26588618422408639</v>
      </c>
      <c r="N215" s="34" t="str">
        <f t="shared" si="27"/>
        <v/>
      </c>
    </row>
    <row r="216" spans="1:14" ht="14.25" hidden="1" outlineLevel="1" x14ac:dyDescent="0.25">
      <c r="A216" s="36"/>
      <c r="B216" s="50" t="s">
        <v>232</v>
      </c>
      <c r="C216" s="42">
        <f t="shared" si="21"/>
        <v>-23.076923076923077</v>
      </c>
      <c r="D216" s="48"/>
      <c r="E216" s="20">
        <v>8</v>
      </c>
      <c r="F216" s="14">
        <v>5</v>
      </c>
      <c r="G216" s="49">
        <f t="shared" si="22"/>
        <v>60</v>
      </c>
      <c r="H216" s="33">
        <f t="shared" si="23"/>
        <v>2.9774089098961631E-2</v>
      </c>
      <c r="I216" s="33">
        <f t="shared" si="24"/>
        <v>2.1065936380872129E-2</v>
      </c>
      <c r="J216" s="20">
        <v>10</v>
      </c>
      <c r="K216" s="14">
        <v>13</v>
      </c>
      <c r="L216" s="49">
        <f t="shared" si="25"/>
        <v>-23.076923076923077</v>
      </c>
      <c r="M216" s="33">
        <f t="shared" si="26"/>
        <v>2.0611332110394294E-2</v>
      </c>
      <c r="N216" s="34">
        <f t="shared" si="27"/>
        <v>2.9449742881091003E-2</v>
      </c>
    </row>
    <row r="217" spans="1:14" ht="14.25" hidden="1" outlineLevel="1" x14ac:dyDescent="0.25">
      <c r="A217" s="36"/>
      <c r="B217" s="50" t="s">
        <v>233</v>
      </c>
      <c r="C217" s="42">
        <f t="shared" si="21"/>
        <v>-97.979797979797979</v>
      </c>
      <c r="D217" s="48"/>
      <c r="E217" s="20">
        <v>4</v>
      </c>
      <c r="F217" s="14">
        <v>95</v>
      </c>
      <c r="G217" s="49">
        <f t="shared" si="22"/>
        <v>-95.78947368421052</v>
      </c>
      <c r="H217" s="33">
        <f t="shared" si="23"/>
        <v>1.4887044549480815E-2</v>
      </c>
      <c r="I217" s="33">
        <f t="shared" si="24"/>
        <v>0.40025279123657043</v>
      </c>
      <c r="J217" s="20">
        <v>4</v>
      </c>
      <c r="K217" s="14">
        <v>198</v>
      </c>
      <c r="L217" s="49">
        <f t="shared" si="25"/>
        <v>-97.979797979797979</v>
      </c>
      <c r="M217" s="33">
        <f t="shared" si="26"/>
        <v>8.2445328441577165E-3</v>
      </c>
      <c r="N217" s="34">
        <f t="shared" si="27"/>
        <v>0.448542237727386</v>
      </c>
    </row>
    <row r="218" spans="1:14" ht="14.25" hidden="1" outlineLevel="1" x14ac:dyDescent="0.25">
      <c r="A218" s="36"/>
      <c r="B218" s="50" t="s">
        <v>234</v>
      </c>
      <c r="C218" s="42">
        <f t="shared" si="21"/>
        <v>-100</v>
      </c>
      <c r="D218" s="48"/>
      <c r="E218" s="20">
        <v>0</v>
      </c>
      <c r="F218" s="14">
        <v>2</v>
      </c>
      <c r="G218" s="49">
        <f t="shared" si="22"/>
        <v>-100</v>
      </c>
      <c r="H218" s="33" t="str">
        <f t="shared" si="23"/>
        <v/>
      </c>
      <c r="I218" s="33">
        <f t="shared" si="24"/>
        <v>8.426374552348851E-3</v>
      </c>
      <c r="J218" s="20">
        <v>0</v>
      </c>
      <c r="K218" s="14">
        <v>4</v>
      </c>
      <c r="L218" s="49">
        <f t="shared" si="25"/>
        <v>-100</v>
      </c>
      <c r="M218" s="33" t="str">
        <f t="shared" si="26"/>
        <v/>
      </c>
      <c r="N218" s="34">
        <f t="shared" si="27"/>
        <v>9.0614593480279997E-3</v>
      </c>
    </row>
    <row r="219" spans="1:14" ht="14.25" collapsed="1" x14ac:dyDescent="0.25">
      <c r="A219" s="36" t="s">
        <v>235</v>
      </c>
      <c r="B219" s="1" t="s">
        <v>236</v>
      </c>
      <c r="C219" s="42">
        <f t="shared" si="21"/>
        <v>21.079258010118043</v>
      </c>
      <c r="D219" s="48"/>
      <c r="E219" s="20">
        <v>346</v>
      </c>
      <c r="F219" s="14">
        <v>344</v>
      </c>
      <c r="G219" s="49">
        <f t="shared" si="22"/>
        <v>0.58139534883720934</v>
      </c>
      <c r="H219" s="33">
        <f t="shared" si="23"/>
        <v>1.2877293535300904</v>
      </c>
      <c r="I219" s="33">
        <f t="shared" si="24"/>
        <v>1.4493364230040024</v>
      </c>
      <c r="J219" s="20">
        <v>718</v>
      </c>
      <c r="K219" s="14">
        <v>593</v>
      </c>
      <c r="L219" s="49">
        <f t="shared" si="25"/>
        <v>21.079258010118043</v>
      </c>
      <c r="M219" s="33">
        <f t="shared" si="26"/>
        <v>1.4798936455263103</v>
      </c>
      <c r="N219" s="34">
        <f t="shared" si="27"/>
        <v>1.343361348345151</v>
      </c>
    </row>
    <row r="220" spans="1:14" ht="14.25" hidden="1" outlineLevel="1" x14ac:dyDescent="0.25">
      <c r="A220" s="36"/>
      <c r="B220" s="50" t="s">
        <v>237</v>
      </c>
      <c r="C220" s="42">
        <f t="shared" si="21"/>
        <v>0.4</v>
      </c>
      <c r="D220" s="48"/>
      <c r="E220" s="20">
        <v>143</v>
      </c>
      <c r="F220" s="14">
        <v>154</v>
      </c>
      <c r="G220" s="49">
        <f t="shared" si="22"/>
        <v>-7.1428571428571423</v>
      </c>
      <c r="H220" s="33">
        <f t="shared" si="23"/>
        <v>0.53221184264393917</v>
      </c>
      <c r="I220" s="33">
        <f t="shared" si="24"/>
        <v>0.6488308405308616</v>
      </c>
      <c r="J220" s="20">
        <v>251</v>
      </c>
      <c r="K220" s="14">
        <v>250</v>
      </c>
      <c r="L220" s="49">
        <f t="shared" si="25"/>
        <v>0.4</v>
      </c>
      <c r="M220" s="33">
        <f t="shared" si="26"/>
        <v>0.51734443597089674</v>
      </c>
      <c r="N220" s="34">
        <f t="shared" si="27"/>
        <v>0.56634120925175002</v>
      </c>
    </row>
    <row r="221" spans="1:14" ht="14.25" hidden="1" outlineLevel="1" x14ac:dyDescent="0.25">
      <c r="A221" s="36"/>
      <c r="B221" s="50" t="s">
        <v>238</v>
      </c>
      <c r="C221" s="42">
        <f t="shared" si="21"/>
        <v>-21.518987341772153</v>
      </c>
      <c r="D221" s="48"/>
      <c r="E221" s="20">
        <v>106</v>
      </c>
      <c r="F221" s="14">
        <v>179</v>
      </c>
      <c r="G221" s="49">
        <f t="shared" si="22"/>
        <v>-40.782122905027933</v>
      </c>
      <c r="H221" s="33">
        <f t="shared" si="23"/>
        <v>0.39450668056124161</v>
      </c>
      <c r="I221" s="33">
        <f t="shared" si="24"/>
        <v>0.75416052243522225</v>
      </c>
      <c r="J221" s="20">
        <v>248</v>
      </c>
      <c r="K221" s="14">
        <v>316</v>
      </c>
      <c r="L221" s="49">
        <f t="shared" si="25"/>
        <v>-21.518987341772153</v>
      </c>
      <c r="M221" s="33">
        <f t="shared" si="26"/>
        <v>0.51116103633777854</v>
      </c>
      <c r="N221" s="34">
        <f t="shared" si="27"/>
        <v>0.71585528849421198</v>
      </c>
    </row>
    <row r="222" spans="1:14" ht="14.25" hidden="1" outlineLevel="1" x14ac:dyDescent="0.25">
      <c r="A222" s="36"/>
      <c r="B222" s="50" t="s">
        <v>239</v>
      </c>
      <c r="C222" s="42" t="str">
        <f t="shared" si="21"/>
        <v/>
      </c>
      <c r="D222" s="48"/>
      <c r="E222" s="20">
        <v>65</v>
      </c>
      <c r="F222" s="14">
        <v>0</v>
      </c>
      <c r="G222" s="49" t="str">
        <f t="shared" si="22"/>
        <v/>
      </c>
      <c r="H222" s="33">
        <f t="shared" si="23"/>
        <v>0.24191447392906323</v>
      </c>
      <c r="I222" s="33" t="str">
        <f t="shared" si="24"/>
        <v/>
      </c>
      <c r="J222" s="20">
        <v>116</v>
      </c>
      <c r="K222" s="14">
        <v>0</v>
      </c>
      <c r="L222" s="49" t="str">
        <f t="shared" si="25"/>
        <v/>
      </c>
      <c r="M222" s="33">
        <f t="shared" si="26"/>
        <v>0.23909145248057379</v>
      </c>
      <c r="N222" s="34" t="str">
        <f t="shared" si="27"/>
        <v/>
      </c>
    </row>
    <row r="223" spans="1:14" ht="14.25" hidden="1" outlineLevel="1" x14ac:dyDescent="0.25">
      <c r="A223" s="36"/>
      <c r="B223" s="50" t="s">
        <v>240</v>
      </c>
      <c r="C223" s="42">
        <f t="shared" si="21"/>
        <v>296.15384615384619</v>
      </c>
      <c r="D223" s="48"/>
      <c r="E223" s="20">
        <v>32</v>
      </c>
      <c r="F223" s="14">
        <v>11</v>
      </c>
      <c r="G223" s="49">
        <f t="shared" si="22"/>
        <v>190.90909090909091</v>
      </c>
      <c r="H223" s="33">
        <f t="shared" si="23"/>
        <v>0.11909635639584652</v>
      </c>
      <c r="I223" s="33">
        <f t="shared" si="24"/>
        <v>4.6345060037918689E-2</v>
      </c>
      <c r="J223" s="20">
        <v>103</v>
      </c>
      <c r="K223" s="14">
        <v>26</v>
      </c>
      <c r="L223" s="49">
        <f t="shared" si="25"/>
        <v>296.15384615384619</v>
      </c>
      <c r="M223" s="33">
        <f t="shared" si="26"/>
        <v>0.21229672073706124</v>
      </c>
      <c r="N223" s="34">
        <f t="shared" si="27"/>
        <v>5.8899485762182006E-2</v>
      </c>
    </row>
    <row r="224" spans="1:14" ht="14.25" hidden="1" outlineLevel="1" x14ac:dyDescent="0.25">
      <c r="A224" s="36"/>
      <c r="B224" s="50" t="s">
        <v>241</v>
      </c>
      <c r="C224" s="42">
        <f t="shared" si="21"/>
        <v>-100</v>
      </c>
      <c r="D224" s="48"/>
      <c r="E224" s="20">
        <v>0</v>
      </c>
      <c r="F224" s="14">
        <v>0</v>
      </c>
      <c r="G224" s="49" t="str">
        <f t="shared" si="22"/>
        <v/>
      </c>
      <c r="H224" s="33" t="str">
        <f t="shared" si="23"/>
        <v/>
      </c>
      <c r="I224" s="33" t="str">
        <f t="shared" si="24"/>
        <v/>
      </c>
      <c r="J224" s="20">
        <v>0</v>
      </c>
      <c r="K224" s="14">
        <v>1</v>
      </c>
      <c r="L224" s="49">
        <f t="shared" si="25"/>
        <v>-100</v>
      </c>
      <c r="M224" s="33" t="str">
        <f t="shared" si="26"/>
        <v/>
      </c>
      <c r="N224" s="34">
        <f t="shared" si="27"/>
        <v>2.2653648370069999E-3</v>
      </c>
    </row>
    <row r="225" spans="1:14" ht="14.25" collapsed="1" x14ac:dyDescent="0.25">
      <c r="A225" s="36" t="s">
        <v>242</v>
      </c>
      <c r="B225" s="1" t="s">
        <v>243</v>
      </c>
      <c r="C225" s="42">
        <f t="shared" si="21"/>
        <v>-10.260115606936417</v>
      </c>
      <c r="D225" s="48"/>
      <c r="E225" s="20">
        <v>284</v>
      </c>
      <c r="F225" s="14">
        <v>378</v>
      </c>
      <c r="G225" s="49">
        <f t="shared" si="22"/>
        <v>-24.867724867724867</v>
      </c>
      <c r="H225" s="33">
        <f t="shared" si="23"/>
        <v>1.0569801630131377</v>
      </c>
      <c r="I225" s="33">
        <f t="shared" si="24"/>
        <v>1.592584790393933</v>
      </c>
      <c r="J225" s="20">
        <v>621</v>
      </c>
      <c r="K225" s="14">
        <v>692</v>
      </c>
      <c r="L225" s="49">
        <f t="shared" si="25"/>
        <v>-10.260115606936417</v>
      </c>
      <c r="M225" s="33">
        <f t="shared" si="26"/>
        <v>1.2799637240554858</v>
      </c>
      <c r="N225" s="34">
        <f t="shared" si="27"/>
        <v>1.567632467208844</v>
      </c>
    </row>
    <row r="226" spans="1:14" ht="14.25" hidden="1" outlineLevel="1" x14ac:dyDescent="0.25">
      <c r="A226" s="36"/>
      <c r="B226" s="50" t="s">
        <v>244</v>
      </c>
      <c r="C226" s="42">
        <f t="shared" si="21"/>
        <v>-12.179487179487179</v>
      </c>
      <c r="D226" s="48"/>
      <c r="E226" s="20">
        <v>33</v>
      </c>
      <c r="F226" s="14">
        <v>94</v>
      </c>
      <c r="G226" s="49">
        <f t="shared" si="22"/>
        <v>-64.893617021276597</v>
      </c>
      <c r="H226" s="33">
        <f t="shared" si="23"/>
        <v>0.12281811753321673</v>
      </c>
      <c r="I226" s="33">
        <f t="shared" si="24"/>
        <v>0.39603960396039606</v>
      </c>
      <c r="J226" s="20">
        <v>137</v>
      </c>
      <c r="K226" s="14">
        <v>156</v>
      </c>
      <c r="L226" s="49">
        <f t="shared" si="25"/>
        <v>-12.179487179487179</v>
      </c>
      <c r="M226" s="33">
        <f t="shared" si="26"/>
        <v>0.28237524991240182</v>
      </c>
      <c r="N226" s="34">
        <f t="shared" si="27"/>
        <v>0.35339691457309202</v>
      </c>
    </row>
    <row r="227" spans="1:14" ht="14.25" hidden="1" outlineLevel="1" x14ac:dyDescent="0.25">
      <c r="A227" s="36"/>
      <c r="B227" s="50" t="s">
        <v>245</v>
      </c>
      <c r="C227" s="42">
        <f t="shared" si="21"/>
        <v>36.263736263736263</v>
      </c>
      <c r="D227" s="48"/>
      <c r="E227" s="20">
        <v>61</v>
      </c>
      <c r="F227" s="14">
        <v>45</v>
      </c>
      <c r="G227" s="49">
        <f t="shared" si="22"/>
        <v>35.555555555555557</v>
      </c>
      <c r="H227" s="33">
        <f t="shared" si="23"/>
        <v>0.22702742937958242</v>
      </c>
      <c r="I227" s="33">
        <f t="shared" si="24"/>
        <v>0.18959342742784915</v>
      </c>
      <c r="J227" s="20">
        <v>124</v>
      </c>
      <c r="K227" s="14">
        <v>91</v>
      </c>
      <c r="L227" s="49">
        <f t="shared" si="25"/>
        <v>36.263736263736263</v>
      </c>
      <c r="M227" s="33">
        <f t="shared" si="26"/>
        <v>0.25558051816888927</v>
      </c>
      <c r="N227" s="34">
        <f t="shared" si="27"/>
        <v>0.20614820016763699</v>
      </c>
    </row>
    <row r="228" spans="1:14" ht="14.25" hidden="1" outlineLevel="1" x14ac:dyDescent="0.25">
      <c r="A228" s="36"/>
      <c r="B228" s="50" t="s">
        <v>246</v>
      </c>
      <c r="C228" s="42">
        <f t="shared" si="21"/>
        <v>-8.9285714285714288</v>
      </c>
      <c r="D228" s="48"/>
      <c r="E228" s="20">
        <v>51</v>
      </c>
      <c r="F228" s="14">
        <v>65</v>
      </c>
      <c r="G228" s="49">
        <f t="shared" si="22"/>
        <v>-21.53846153846154</v>
      </c>
      <c r="H228" s="33">
        <f t="shared" si="23"/>
        <v>0.18980981800588037</v>
      </c>
      <c r="I228" s="33">
        <f t="shared" si="24"/>
        <v>0.27385717295133766</v>
      </c>
      <c r="J228" s="20">
        <v>102</v>
      </c>
      <c r="K228" s="14">
        <v>112</v>
      </c>
      <c r="L228" s="49">
        <f t="shared" si="25"/>
        <v>-8.9285714285714288</v>
      </c>
      <c r="M228" s="33">
        <f t="shared" si="26"/>
        <v>0.21023558752602181</v>
      </c>
      <c r="N228" s="34">
        <f t="shared" si="27"/>
        <v>0.25372086174478398</v>
      </c>
    </row>
    <row r="229" spans="1:14" ht="14.25" hidden="1" outlineLevel="1" x14ac:dyDescent="0.25">
      <c r="A229" s="36"/>
      <c r="B229" s="50" t="s">
        <v>247</v>
      </c>
      <c r="C229" s="42">
        <f t="shared" si="21"/>
        <v>-19.672131147540984</v>
      </c>
      <c r="D229" s="48"/>
      <c r="E229" s="20">
        <v>57</v>
      </c>
      <c r="F229" s="14">
        <v>77</v>
      </c>
      <c r="G229" s="49">
        <f t="shared" si="22"/>
        <v>-25.97402597402597</v>
      </c>
      <c r="H229" s="33">
        <f t="shared" si="23"/>
        <v>0.21214038483010161</v>
      </c>
      <c r="I229" s="33">
        <f t="shared" si="24"/>
        <v>0.3244154202654308</v>
      </c>
      <c r="J229" s="20">
        <v>98</v>
      </c>
      <c r="K229" s="14">
        <v>122</v>
      </c>
      <c r="L229" s="49">
        <f t="shared" si="25"/>
        <v>-19.672131147540984</v>
      </c>
      <c r="M229" s="33">
        <f t="shared" si="26"/>
        <v>0.2019910546818641</v>
      </c>
      <c r="N229" s="34">
        <f t="shared" si="27"/>
        <v>0.27637451011485398</v>
      </c>
    </row>
    <row r="230" spans="1:14" ht="14.25" hidden="1" outlineLevel="1" x14ac:dyDescent="0.25">
      <c r="A230" s="36"/>
      <c r="B230" s="50" t="s">
        <v>248</v>
      </c>
      <c r="C230" s="42">
        <f t="shared" si="21"/>
        <v>-19.35483870967742</v>
      </c>
      <c r="D230" s="48"/>
      <c r="E230" s="20">
        <v>31</v>
      </c>
      <c r="F230" s="14">
        <v>41</v>
      </c>
      <c r="G230" s="49">
        <f t="shared" si="22"/>
        <v>-24.390243902439025</v>
      </c>
      <c r="H230" s="33">
        <f t="shared" si="23"/>
        <v>0.11537459525847631</v>
      </c>
      <c r="I230" s="33">
        <f t="shared" si="24"/>
        <v>0.17274067832315146</v>
      </c>
      <c r="J230" s="20">
        <v>75</v>
      </c>
      <c r="K230" s="14">
        <v>93</v>
      </c>
      <c r="L230" s="49">
        <f t="shared" si="25"/>
        <v>-19.35483870967742</v>
      </c>
      <c r="M230" s="33">
        <f t="shared" si="26"/>
        <v>0.15458499082795721</v>
      </c>
      <c r="N230" s="34">
        <f t="shared" si="27"/>
        <v>0.21067892984165099</v>
      </c>
    </row>
    <row r="231" spans="1:14" ht="14.25" hidden="1" outlineLevel="1" x14ac:dyDescent="0.25">
      <c r="A231" s="36"/>
      <c r="B231" s="50" t="s">
        <v>249</v>
      </c>
      <c r="C231" s="42">
        <f t="shared" si="21"/>
        <v>-2.2222222222222223</v>
      </c>
      <c r="D231" s="48"/>
      <c r="E231" s="20">
        <v>30</v>
      </c>
      <c r="F231" s="14">
        <v>26</v>
      </c>
      <c r="G231" s="49">
        <f t="shared" si="22"/>
        <v>15.384615384615385</v>
      </c>
      <c r="H231" s="33">
        <f t="shared" si="23"/>
        <v>0.1116528341211061</v>
      </c>
      <c r="I231" s="33">
        <f t="shared" si="24"/>
        <v>0.10954286918053507</v>
      </c>
      <c r="J231" s="20">
        <v>44</v>
      </c>
      <c r="K231" s="14">
        <v>45</v>
      </c>
      <c r="L231" s="49">
        <f t="shared" si="25"/>
        <v>-2.2222222222222223</v>
      </c>
      <c r="M231" s="33">
        <f t="shared" si="26"/>
        <v>9.0689861285734905E-2</v>
      </c>
      <c r="N231" s="34">
        <f t="shared" si="27"/>
        <v>0.10194141766531499</v>
      </c>
    </row>
    <row r="232" spans="1:14" ht="14.25" hidden="1" outlineLevel="1" x14ac:dyDescent="0.25">
      <c r="A232" s="36"/>
      <c r="B232" s="50" t="s">
        <v>250</v>
      </c>
      <c r="C232" s="42">
        <f t="shared" si="21"/>
        <v>-34.615384615384613</v>
      </c>
      <c r="D232" s="48"/>
      <c r="E232" s="20">
        <v>19</v>
      </c>
      <c r="F232" s="14">
        <v>22</v>
      </c>
      <c r="G232" s="49">
        <f t="shared" si="22"/>
        <v>-13.636363636363635</v>
      </c>
      <c r="H232" s="33">
        <f t="shared" si="23"/>
        <v>7.0713461610033876E-2</v>
      </c>
      <c r="I232" s="33">
        <f t="shared" si="24"/>
        <v>9.2690120075837379E-2</v>
      </c>
      <c r="J232" s="20">
        <v>34</v>
      </c>
      <c r="K232" s="14">
        <v>52</v>
      </c>
      <c r="L232" s="49">
        <f t="shared" si="25"/>
        <v>-34.615384615384613</v>
      </c>
      <c r="M232" s="33">
        <f t="shared" si="26"/>
        <v>7.0078529175340604E-2</v>
      </c>
      <c r="N232" s="34">
        <f t="shared" si="27"/>
        <v>0.11779897152436401</v>
      </c>
    </row>
    <row r="233" spans="1:14" ht="14.25" hidden="1" outlineLevel="1" x14ac:dyDescent="0.25">
      <c r="A233" s="36"/>
      <c r="B233" s="50" t="s">
        <v>251</v>
      </c>
      <c r="C233" s="42">
        <f t="shared" si="21"/>
        <v>-68.75</v>
      </c>
      <c r="D233" s="48"/>
      <c r="E233" s="20">
        <v>0</v>
      </c>
      <c r="F233" s="14">
        <v>6</v>
      </c>
      <c r="G233" s="49">
        <f t="shared" si="22"/>
        <v>-100</v>
      </c>
      <c r="H233" s="33" t="str">
        <f t="shared" si="23"/>
        <v/>
      </c>
      <c r="I233" s="33">
        <f t="shared" si="24"/>
        <v>2.5279123657046557E-2</v>
      </c>
      <c r="J233" s="20">
        <v>5</v>
      </c>
      <c r="K233" s="14">
        <v>16</v>
      </c>
      <c r="L233" s="49">
        <f t="shared" si="25"/>
        <v>-68.75</v>
      </c>
      <c r="M233" s="33">
        <f t="shared" si="26"/>
        <v>1.0305666055197147E-2</v>
      </c>
      <c r="N233" s="34">
        <f t="shared" si="27"/>
        <v>3.6245837392111999E-2</v>
      </c>
    </row>
    <row r="234" spans="1:14" ht="14.25" hidden="1" outlineLevel="1" x14ac:dyDescent="0.25">
      <c r="A234" s="36"/>
      <c r="B234" s="50" t="s">
        <v>252</v>
      </c>
      <c r="C234" s="42">
        <f t="shared" si="21"/>
        <v>-50</v>
      </c>
      <c r="D234" s="48"/>
      <c r="E234" s="20">
        <v>2</v>
      </c>
      <c r="F234" s="14">
        <v>1</v>
      </c>
      <c r="G234" s="49">
        <f t="shared" si="22"/>
        <v>100</v>
      </c>
      <c r="H234" s="33">
        <f t="shared" si="23"/>
        <v>7.4435222747404077E-3</v>
      </c>
      <c r="I234" s="33">
        <f t="shared" si="24"/>
        <v>4.2131872761744255E-3</v>
      </c>
      <c r="J234" s="20">
        <v>2</v>
      </c>
      <c r="K234" s="14">
        <v>4</v>
      </c>
      <c r="L234" s="49">
        <f t="shared" si="25"/>
        <v>-50</v>
      </c>
      <c r="M234" s="33">
        <f t="shared" si="26"/>
        <v>4.1222664220788583E-3</v>
      </c>
      <c r="N234" s="34">
        <f t="shared" si="27"/>
        <v>9.0614593480279997E-3</v>
      </c>
    </row>
    <row r="235" spans="1:14" ht="14.25" hidden="1" outlineLevel="1" x14ac:dyDescent="0.25">
      <c r="A235" s="36"/>
      <c r="B235" s="50" t="s">
        <v>253</v>
      </c>
      <c r="C235" s="42">
        <f t="shared" si="21"/>
        <v>-100</v>
      </c>
      <c r="D235" s="48"/>
      <c r="E235" s="20">
        <v>0</v>
      </c>
      <c r="F235" s="14">
        <v>1</v>
      </c>
      <c r="G235" s="49">
        <f t="shared" si="22"/>
        <v>-100</v>
      </c>
      <c r="H235" s="33" t="str">
        <f t="shared" si="23"/>
        <v/>
      </c>
      <c r="I235" s="33">
        <f t="shared" si="24"/>
        <v>4.2131872761744255E-3</v>
      </c>
      <c r="J235" s="20">
        <v>0</v>
      </c>
      <c r="K235" s="14">
        <v>1</v>
      </c>
      <c r="L235" s="49">
        <f t="shared" si="25"/>
        <v>-100</v>
      </c>
      <c r="M235" s="33" t="str">
        <f t="shared" si="26"/>
        <v/>
      </c>
      <c r="N235" s="34">
        <f t="shared" si="27"/>
        <v>2.2653648370069999E-3</v>
      </c>
    </row>
    <row r="236" spans="1:14" ht="14.25" collapsed="1" x14ac:dyDescent="0.25">
      <c r="A236" s="36" t="s">
        <v>254</v>
      </c>
      <c r="B236" s="1" t="s">
        <v>255</v>
      </c>
      <c r="C236" s="42">
        <f t="shared" si="21"/>
        <v>2.6515151515151514</v>
      </c>
      <c r="D236" s="48"/>
      <c r="E236" s="20">
        <v>310</v>
      </c>
      <c r="F236" s="14">
        <v>320</v>
      </c>
      <c r="G236" s="49">
        <f t="shared" si="22"/>
        <v>-3.125</v>
      </c>
      <c r="H236" s="33">
        <f t="shared" si="23"/>
        <v>1.1537459525847631</v>
      </c>
      <c r="I236" s="33">
        <f t="shared" si="24"/>
        <v>1.3482199283758163</v>
      </c>
      <c r="J236" s="20">
        <v>542</v>
      </c>
      <c r="K236" s="14">
        <v>528</v>
      </c>
      <c r="L236" s="49">
        <f t="shared" si="25"/>
        <v>2.6515151515151514</v>
      </c>
      <c r="M236" s="33">
        <f t="shared" si="26"/>
        <v>1.1171342003833709</v>
      </c>
      <c r="N236" s="34">
        <f t="shared" si="27"/>
        <v>1.1961126339396959</v>
      </c>
    </row>
    <row r="237" spans="1:14" ht="14.25" hidden="1" outlineLevel="1" x14ac:dyDescent="0.25">
      <c r="A237" s="36"/>
      <c r="B237" s="50" t="s">
        <v>256</v>
      </c>
      <c r="C237" s="42">
        <f t="shared" si="21"/>
        <v>1.7921146953405016</v>
      </c>
      <c r="D237" s="48"/>
      <c r="E237" s="20">
        <v>173</v>
      </c>
      <c r="F237" s="14">
        <v>176</v>
      </c>
      <c r="G237" s="49">
        <f t="shared" si="22"/>
        <v>-1.7045454545454544</v>
      </c>
      <c r="H237" s="33">
        <f t="shared" si="23"/>
        <v>0.64386467676504522</v>
      </c>
      <c r="I237" s="33">
        <f t="shared" si="24"/>
        <v>0.74152096060669903</v>
      </c>
      <c r="J237" s="20">
        <v>284</v>
      </c>
      <c r="K237" s="14">
        <v>279</v>
      </c>
      <c r="L237" s="49">
        <f t="shared" si="25"/>
        <v>1.7921146953405016</v>
      </c>
      <c r="M237" s="33">
        <f t="shared" si="26"/>
        <v>0.58536183193519797</v>
      </c>
      <c r="N237" s="34">
        <f t="shared" si="27"/>
        <v>0.63203678952495301</v>
      </c>
    </row>
    <row r="238" spans="1:14" ht="14.25" hidden="1" outlineLevel="1" x14ac:dyDescent="0.25">
      <c r="A238" s="36"/>
      <c r="B238" s="50" t="s">
        <v>257</v>
      </c>
      <c r="C238" s="42">
        <f t="shared" si="21"/>
        <v>27.27272727272727</v>
      </c>
      <c r="D238" s="48"/>
      <c r="E238" s="20">
        <v>99</v>
      </c>
      <c r="F238" s="14">
        <v>78</v>
      </c>
      <c r="G238" s="49">
        <f t="shared" si="22"/>
        <v>26.923076923076923</v>
      </c>
      <c r="H238" s="33">
        <f t="shared" si="23"/>
        <v>0.3684543525996502</v>
      </c>
      <c r="I238" s="33">
        <f t="shared" si="24"/>
        <v>0.32862860754160522</v>
      </c>
      <c r="J238" s="20">
        <v>182</v>
      </c>
      <c r="K238" s="14">
        <v>143</v>
      </c>
      <c r="L238" s="49">
        <f t="shared" si="25"/>
        <v>27.27272727272727</v>
      </c>
      <c r="M238" s="33">
        <f t="shared" si="26"/>
        <v>0.37512624440917619</v>
      </c>
      <c r="N238" s="34">
        <f t="shared" si="27"/>
        <v>0.32394717169200105</v>
      </c>
    </row>
    <row r="239" spans="1:14" ht="14.25" hidden="1" outlineLevel="1" x14ac:dyDescent="0.25">
      <c r="A239" s="36"/>
      <c r="B239" s="50" t="s">
        <v>258</v>
      </c>
      <c r="C239" s="42">
        <f t="shared" si="21"/>
        <v>-35.897435897435898</v>
      </c>
      <c r="D239" s="48"/>
      <c r="E239" s="20">
        <v>31</v>
      </c>
      <c r="F239" s="14">
        <v>49</v>
      </c>
      <c r="G239" s="49">
        <f t="shared" si="22"/>
        <v>-36.734693877551024</v>
      </c>
      <c r="H239" s="33">
        <f t="shared" si="23"/>
        <v>0.11537459525847631</v>
      </c>
      <c r="I239" s="33">
        <f t="shared" si="24"/>
        <v>0.20644617653254688</v>
      </c>
      <c r="J239" s="20">
        <v>50</v>
      </c>
      <c r="K239" s="14">
        <v>78</v>
      </c>
      <c r="L239" s="49">
        <f t="shared" si="25"/>
        <v>-35.897435897435898</v>
      </c>
      <c r="M239" s="33">
        <f t="shared" si="26"/>
        <v>0.10305666055197148</v>
      </c>
      <c r="N239" s="34">
        <f t="shared" si="27"/>
        <v>0.17669845728654601</v>
      </c>
    </row>
    <row r="240" spans="1:14" ht="14.25" hidden="1" outlineLevel="1" x14ac:dyDescent="0.25">
      <c r="A240" s="36"/>
      <c r="B240" s="50" t="s">
        <v>259</v>
      </c>
      <c r="C240" s="42">
        <f t="shared" si="21"/>
        <v>-7.1428571428571423</v>
      </c>
      <c r="D240" s="48"/>
      <c r="E240" s="20">
        <v>7</v>
      </c>
      <c r="F240" s="14">
        <v>17</v>
      </c>
      <c r="G240" s="49">
        <f t="shared" si="22"/>
        <v>-58.82352941176471</v>
      </c>
      <c r="H240" s="33">
        <f t="shared" si="23"/>
        <v>2.6052327961591428E-2</v>
      </c>
      <c r="I240" s="33">
        <f t="shared" si="24"/>
        <v>7.1624183694965246E-2</v>
      </c>
      <c r="J240" s="20">
        <v>26</v>
      </c>
      <c r="K240" s="14">
        <v>28</v>
      </c>
      <c r="L240" s="49">
        <f t="shared" si="25"/>
        <v>-7.1428571428571423</v>
      </c>
      <c r="M240" s="33">
        <f t="shared" si="26"/>
        <v>5.358946348702516E-2</v>
      </c>
      <c r="N240" s="34">
        <f t="shared" si="27"/>
        <v>6.3430215436195994E-2</v>
      </c>
    </row>
    <row r="241" spans="1:14" ht="14.25" collapsed="1" x14ac:dyDescent="0.25">
      <c r="A241" s="36" t="s">
        <v>260</v>
      </c>
      <c r="B241" s="1" t="s">
        <v>261</v>
      </c>
      <c r="C241" s="42">
        <f t="shared" si="21"/>
        <v>-16.989247311827956</v>
      </c>
      <c r="D241" s="48"/>
      <c r="E241" s="20">
        <v>275</v>
      </c>
      <c r="F241" s="14">
        <v>258</v>
      </c>
      <c r="G241" s="49">
        <f t="shared" si="22"/>
        <v>6.5891472868217065</v>
      </c>
      <c r="H241" s="33">
        <f t="shared" si="23"/>
        <v>1.0234843127768061</v>
      </c>
      <c r="I241" s="33">
        <f t="shared" si="24"/>
        <v>1.0870023172530019</v>
      </c>
      <c r="J241" s="20">
        <v>386</v>
      </c>
      <c r="K241" s="14">
        <v>465</v>
      </c>
      <c r="L241" s="49">
        <f t="shared" si="25"/>
        <v>-16.989247311827956</v>
      </c>
      <c r="M241" s="33">
        <f t="shared" si="26"/>
        <v>0.79559741946121976</v>
      </c>
      <c r="N241" s="34">
        <f t="shared" si="27"/>
        <v>1.0533946492082551</v>
      </c>
    </row>
    <row r="242" spans="1:14" ht="14.25" hidden="1" outlineLevel="1" x14ac:dyDescent="0.25">
      <c r="A242" s="36"/>
      <c r="B242" s="50" t="s">
        <v>262</v>
      </c>
      <c r="C242" s="42">
        <f t="shared" si="21"/>
        <v>1.639344262295082</v>
      </c>
      <c r="D242" s="48"/>
      <c r="E242" s="20">
        <v>93</v>
      </c>
      <c r="F242" s="14">
        <v>81</v>
      </c>
      <c r="G242" s="49">
        <f t="shared" si="22"/>
        <v>14.814814814814813</v>
      </c>
      <c r="H242" s="33">
        <f t="shared" si="23"/>
        <v>0.3461237857754289</v>
      </c>
      <c r="I242" s="33">
        <f t="shared" si="24"/>
        <v>0.34126816937012849</v>
      </c>
      <c r="J242" s="20">
        <v>124</v>
      </c>
      <c r="K242" s="14">
        <v>122</v>
      </c>
      <c r="L242" s="49">
        <f t="shared" si="25"/>
        <v>1.639344262295082</v>
      </c>
      <c r="M242" s="33">
        <f t="shared" si="26"/>
        <v>0.25558051816888927</v>
      </c>
      <c r="N242" s="34">
        <f t="shared" si="27"/>
        <v>0.27637451011485398</v>
      </c>
    </row>
    <row r="243" spans="1:14" ht="14.25" hidden="1" outlineLevel="1" x14ac:dyDescent="0.25">
      <c r="A243" s="36"/>
      <c r="B243" s="50" t="s">
        <v>263</v>
      </c>
      <c r="C243" s="42">
        <f t="shared" si="21"/>
        <v>-46.067415730337082</v>
      </c>
      <c r="D243" s="48"/>
      <c r="E243" s="20">
        <v>42</v>
      </c>
      <c r="F243" s="14">
        <v>107</v>
      </c>
      <c r="G243" s="49">
        <f t="shared" si="22"/>
        <v>-60.747663551401864</v>
      </c>
      <c r="H243" s="33">
        <f t="shared" si="23"/>
        <v>0.15631396776954856</v>
      </c>
      <c r="I243" s="33">
        <f t="shared" si="24"/>
        <v>0.45081103855066351</v>
      </c>
      <c r="J243" s="20">
        <v>96</v>
      </c>
      <c r="K243" s="14">
        <v>178</v>
      </c>
      <c r="L243" s="49">
        <f t="shared" si="25"/>
        <v>-46.067415730337082</v>
      </c>
      <c r="M243" s="33">
        <f t="shared" si="26"/>
        <v>0.19786878825978521</v>
      </c>
      <c r="N243" s="34">
        <f t="shared" si="27"/>
        <v>0.40323494098724599</v>
      </c>
    </row>
    <row r="244" spans="1:14" ht="14.25" hidden="1" outlineLevel="1" x14ac:dyDescent="0.25">
      <c r="A244" s="36"/>
      <c r="B244" s="50" t="s">
        <v>264</v>
      </c>
      <c r="C244" s="42" t="str">
        <f t="shared" si="21"/>
        <v/>
      </c>
      <c r="D244" s="48"/>
      <c r="E244" s="20">
        <v>62</v>
      </c>
      <c r="F244" s="14">
        <v>0</v>
      </c>
      <c r="G244" s="49" t="str">
        <f t="shared" si="22"/>
        <v/>
      </c>
      <c r="H244" s="33">
        <f t="shared" si="23"/>
        <v>0.23074919051695261</v>
      </c>
      <c r="I244" s="33" t="str">
        <f t="shared" si="24"/>
        <v/>
      </c>
      <c r="J244" s="20">
        <v>76</v>
      </c>
      <c r="K244" s="14">
        <v>0</v>
      </c>
      <c r="L244" s="49" t="str">
        <f t="shared" si="25"/>
        <v/>
      </c>
      <c r="M244" s="33">
        <f t="shared" si="26"/>
        <v>0.15664612403899664</v>
      </c>
      <c r="N244" s="34" t="str">
        <f t="shared" si="27"/>
        <v/>
      </c>
    </row>
    <row r="245" spans="1:14" ht="14.25" hidden="1" outlineLevel="1" x14ac:dyDescent="0.25">
      <c r="A245" s="36"/>
      <c r="B245" s="50">
        <v>500</v>
      </c>
      <c r="C245" s="42">
        <f t="shared" si="21"/>
        <v>-56.71641791044776</v>
      </c>
      <c r="D245" s="48"/>
      <c r="E245" s="20">
        <v>52</v>
      </c>
      <c r="F245" s="14">
        <v>53</v>
      </c>
      <c r="G245" s="49">
        <f t="shared" si="22"/>
        <v>-1.8867924528301887</v>
      </c>
      <c r="H245" s="33">
        <f t="shared" si="23"/>
        <v>0.19353157914325059</v>
      </c>
      <c r="I245" s="33">
        <f t="shared" si="24"/>
        <v>0.22329892563724457</v>
      </c>
      <c r="J245" s="20">
        <v>58</v>
      </c>
      <c r="K245" s="14">
        <v>134</v>
      </c>
      <c r="L245" s="49">
        <f t="shared" si="25"/>
        <v>-56.71641791044776</v>
      </c>
      <c r="M245" s="33">
        <f t="shared" si="26"/>
        <v>0.11954572624028689</v>
      </c>
      <c r="N245" s="34">
        <f t="shared" si="27"/>
        <v>0.303558888158938</v>
      </c>
    </row>
    <row r="246" spans="1:14" ht="14.25" hidden="1" outlineLevel="1" x14ac:dyDescent="0.25">
      <c r="A246" s="36"/>
      <c r="B246" s="50" t="s">
        <v>265</v>
      </c>
      <c r="C246" s="42">
        <f t="shared" si="21"/>
        <v>100</v>
      </c>
      <c r="D246" s="48"/>
      <c r="E246" s="20">
        <v>19</v>
      </c>
      <c r="F246" s="14">
        <v>9</v>
      </c>
      <c r="G246" s="49">
        <f t="shared" si="22"/>
        <v>111.11111111111111</v>
      </c>
      <c r="H246" s="33">
        <f t="shared" si="23"/>
        <v>7.0713461610033876E-2</v>
      </c>
      <c r="I246" s="33">
        <f t="shared" si="24"/>
        <v>3.7918685485569835E-2</v>
      </c>
      <c r="J246" s="20">
        <v>20</v>
      </c>
      <c r="K246" s="14">
        <v>10</v>
      </c>
      <c r="L246" s="49">
        <f t="shared" si="25"/>
        <v>100</v>
      </c>
      <c r="M246" s="33">
        <f t="shared" si="26"/>
        <v>4.1222664220788588E-2</v>
      </c>
      <c r="N246" s="34">
        <f t="shared" si="27"/>
        <v>2.2653648370070001E-2</v>
      </c>
    </row>
    <row r="247" spans="1:14" ht="14.25" hidden="1" outlineLevel="1" x14ac:dyDescent="0.25">
      <c r="A247" s="36"/>
      <c r="B247" s="50" t="s">
        <v>266</v>
      </c>
      <c r="C247" s="42">
        <f t="shared" si="21"/>
        <v>14.285714285714285</v>
      </c>
      <c r="D247" s="48"/>
      <c r="E247" s="20">
        <v>3</v>
      </c>
      <c r="F247" s="14">
        <v>1</v>
      </c>
      <c r="G247" s="49">
        <f t="shared" si="22"/>
        <v>200</v>
      </c>
      <c r="H247" s="33">
        <f t="shared" si="23"/>
        <v>1.1165283412110611E-2</v>
      </c>
      <c r="I247" s="33">
        <f t="shared" si="24"/>
        <v>4.2131872761744255E-3</v>
      </c>
      <c r="J247" s="20">
        <v>8</v>
      </c>
      <c r="K247" s="14">
        <v>7</v>
      </c>
      <c r="L247" s="49">
        <f t="shared" si="25"/>
        <v>14.285714285714285</v>
      </c>
      <c r="M247" s="33">
        <f t="shared" si="26"/>
        <v>1.6489065688315433E-2</v>
      </c>
      <c r="N247" s="34">
        <f t="shared" si="27"/>
        <v>1.5857553859048999E-2</v>
      </c>
    </row>
    <row r="248" spans="1:14" ht="14.25" hidden="1" outlineLevel="1" x14ac:dyDescent="0.25">
      <c r="A248" s="36"/>
      <c r="B248" s="50" t="s">
        <v>267</v>
      </c>
      <c r="C248" s="42" t="str">
        <f t="shared" si="21"/>
        <v/>
      </c>
      <c r="D248" s="48"/>
      <c r="E248" s="20">
        <v>2</v>
      </c>
      <c r="F248" s="14">
        <v>0</v>
      </c>
      <c r="G248" s="49" t="str">
        <f t="shared" si="22"/>
        <v/>
      </c>
      <c r="H248" s="33">
        <f t="shared" si="23"/>
        <v>7.4435222747404077E-3</v>
      </c>
      <c r="I248" s="33" t="str">
        <f t="shared" si="24"/>
        <v/>
      </c>
      <c r="J248" s="20">
        <v>2</v>
      </c>
      <c r="K248" s="14">
        <v>0</v>
      </c>
      <c r="L248" s="49" t="str">
        <f t="shared" si="25"/>
        <v/>
      </c>
      <c r="M248" s="33">
        <f t="shared" si="26"/>
        <v>4.1222664220788583E-3</v>
      </c>
      <c r="N248" s="34" t="str">
        <f t="shared" si="27"/>
        <v/>
      </c>
    </row>
    <row r="249" spans="1:14" ht="14.25" hidden="1" outlineLevel="1" x14ac:dyDescent="0.25">
      <c r="A249" s="36"/>
      <c r="B249" s="50" t="s">
        <v>268</v>
      </c>
      <c r="C249" s="42" t="str">
        <f t="shared" si="21"/>
        <v/>
      </c>
      <c r="D249" s="48"/>
      <c r="E249" s="20">
        <v>2</v>
      </c>
      <c r="F249" s="14">
        <v>0</v>
      </c>
      <c r="G249" s="49" t="str">
        <f t="shared" si="22"/>
        <v/>
      </c>
      <c r="H249" s="33">
        <f t="shared" si="23"/>
        <v>7.4435222747404077E-3</v>
      </c>
      <c r="I249" s="33" t="str">
        <f t="shared" si="24"/>
        <v/>
      </c>
      <c r="J249" s="20">
        <v>2</v>
      </c>
      <c r="K249" s="14">
        <v>0</v>
      </c>
      <c r="L249" s="49" t="str">
        <f t="shared" si="25"/>
        <v/>
      </c>
      <c r="M249" s="33">
        <f t="shared" si="26"/>
        <v>4.1222664220788583E-3</v>
      </c>
      <c r="N249" s="34" t="str">
        <f t="shared" si="27"/>
        <v/>
      </c>
    </row>
    <row r="250" spans="1:14" ht="14.25" hidden="1" outlineLevel="1" x14ac:dyDescent="0.25">
      <c r="A250" s="36"/>
      <c r="B250" s="50" t="s">
        <v>269</v>
      </c>
      <c r="C250" s="42">
        <f t="shared" si="21"/>
        <v>-100</v>
      </c>
      <c r="D250" s="48"/>
      <c r="E250" s="20">
        <v>0</v>
      </c>
      <c r="F250" s="14">
        <v>7</v>
      </c>
      <c r="G250" s="49">
        <f t="shared" si="22"/>
        <v>-100</v>
      </c>
      <c r="H250" s="33" t="str">
        <f t="shared" si="23"/>
        <v/>
      </c>
      <c r="I250" s="33">
        <f t="shared" si="24"/>
        <v>2.9492310933220984E-2</v>
      </c>
      <c r="J250" s="20">
        <v>0</v>
      </c>
      <c r="K250" s="14">
        <v>7</v>
      </c>
      <c r="L250" s="49">
        <f t="shared" si="25"/>
        <v>-100</v>
      </c>
      <c r="M250" s="33" t="str">
        <f t="shared" si="26"/>
        <v/>
      </c>
      <c r="N250" s="34">
        <f t="shared" si="27"/>
        <v>1.5857553859048999E-2</v>
      </c>
    </row>
    <row r="251" spans="1:14" ht="14.25" hidden="1" outlineLevel="1" x14ac:dyDescent="0.25">
      <c r="A251" s="36"/>
      <c r="B251" s="50" t="s">
        <v>270</v>
      </c>
      <c r="C251" s="42">
        <f t="shared" si="21"/>
        <v>-100</v>
      </c>
      <c r="D251" s="48"/>
      <c r="E251" s="20">
        <v>0</v>
      </c>
      <c r="F251" s="14">
        <v>0</v>
      </c>
      <c r="G251" s="49" t="str">
        <f t="shared" si="22"/>
        <v/>
      </c>
      <c r="H251" s="33" t="str">
        <f t="shared" si="23"/>
        <v/>
      </c>
      <c r="I251" s="33" t="str">
        <f t="shared" si="24"/>
        <v/>
      </c>
      <c r="J251" s="20">
        <v>0</v>
      </c>
      <c r="K251" s="14">
        <v>7</v>
      </c>
      <c r="L251" s="49">
        <f t="shared" si="25"/>
        <v>-100</v>
      </c>
      <c r="M251" s="33" t="str">
        <f t="shared" si="26"/>
        <v/>
      </c>
      <c r="N251" s="34">
        <f t="shared" si="27"/>
        <v>1.5857553859048999E-2</v>
      </c>
    </row>
    <row r="252" spans="1:14" ht="14.25" collapsed="1" x14ac:dyDescent="0.25">
      <c r="A252" s="36" t="s">
        <v>271</v>
      </c>
      <c r="B252" s="1" t="s">
        <v>272</v>
      </c>
      <c r="C252" s="42">
        <f t="shared" si="21"/>
        <v>-51.138088012139605</v>
      </c>
      <c r="D252" s="48"/>
      <c r="E252" s="20">
        <v>183</v>
      </c>
      <c r="F252" s="14">
        <v>295</v>
      </c>
      <c r="G252" s="49">
        <f t="shared" si="22"/>
        <v>-37.966101694915253</v>
      </c>
      <c r="H252" s="33">
        <f t="shared" si="23"/>
        <v>0.68108228813874727</v>
      </c>
      <c r="I252" s="33">
        <f t="shared" si="24"/>
        <v>1.2428902464714557</v>
      </c>
      <c r="J252" s="20">
        <v>322</v>
      </c>
      <c r="K252" s="14">
        <v>659</v>
      </c>
      <c r="L252" s="49">
        <f t="shared" si="25"/>
        <v>-51.138088012139605</v>
      </c>
      <c r="M252" s="33">
        <f t="shared" si="26"/>
        <v>0.66368489395469632</v>
      </c>
      <c r="N252" s="34">
        <f t="shared" si="27"/>
        <v>1.492875427587613</v>
      </c>
    </row>
    <row r="253" spans="1:14" ht="14.25" hidden="1" outlineLevel="1" x14ac:dyDescent="0.25">
      <c r="A253" s="36"/>
      <c r="B253" s="50" t="s">
        <v>273</v>
      </c>
      <c r="C253" s="42">
        <f t="shared" si="21"/>
        <v>-37.95918367346939</v>
      </c>
      <c r="D253" s="48"/>
      <c r="E253" s="20">
        <v>85</v>
      </c>
      <c r="F253" s="14">
        <v>93</v>
      </c>
      <c r="G253" s="49">
        <f t="shared" si="22"/>
        <v>-8.6021505376344098</v>
      </c>
      <c r="H253" s="33">
        <f t="shared" si="23"/>
        <v>0.31634969667646728</v>
      </c>
      <c r="I253" s="33">
        <f t="shared" si="24"/>
        <v>0.39182641668422163</v>
      </c>
      <c r="J253" s="20">
        <v>152</v>
      </c>
      <c r="K253" s="14">
        <v>245</v>
      </c>
      <c r="L253" s="49">
        <f t="shared" si="25"/>
        <v>-37.95918367346939</v>
      </c>
      <c r="M253" s="33">
        <f t="shared" si="26"/>
        <v>0.31329224807799327</v>
      </c>
      <c r="N253" s="34">
        <f t="shared" si="27"/>
        <v>0.55501438506671497</v>
      </c>
    </row>
    <row r="254" spans="1:14" ht="14.25" hidden="1" outlineLevel="1" x14ac:dyDescent="0.25">
      <c r="A254" s="36"/>
      <c r="B254" s="50" t="s">
        <v>274</v>
      </c>
      <c r="C254" s="42">
        <f t="shared" si="21"/>
        <v>-67.06586826347305</v>
      </c>
      <c r="D254" s="48"/>
      <c r="E254" s="20">
        <v>66</v>
      </c>
      <c r="F254" s="14">
        <v>171</v>
      </c>
      <c r="G254" s="49">
        <f t="shared" si="22"/>
        <v>-61.403508771929829</v>
      </c>
      <c r="H254" s="33">
        <f t="shared" si="23"/>
        <v>0.24563623506643345</v>
      </c>
      <c r="I254" s="33">
        <f t="shared" si="24"/>
        <v>0.72045502422582686</v>
      </c>
      <c r="J254" s="20">
        <v>110</v>
      </c>
      <c r="K254" s="14">
        <v>334</v>
      </c>
      <c r="L254" s="49">
        <f t="shared" si="25"/>
        <v>-67.06586826347305</v>
      </c>
      <c r="M254" s="33">
        <f t="shared" si="26"/>
        <v>0.22672465321433724</v>
      </c>
      <c r="N254" s="34">
        <f t="shared" si="27"/>
        <v>0.75663185556033796</v>
      </c>
    </row>
    <row r="255" spans="1:14" ht="14.25" hidden="1" outlineLevel="1" x14ac:dyDescent="0.25">
      <c r="A255" s="36"/>
      <c r="B255" s="50" t="s">
        <v>275</v>
      </c>
      <c r="C255" s="42">
        <f t="shared" si="21"/>
        <v>-40.350877192982452</v>
      </c>
      <c r="D255" s="48"/>
      <c r="E255" s="20">
        <v>20</v>
      </c>
      <c r="F255" s="14">
        <v>22</v>
      </c>
      <c r="G255" s="49">
        <f t="shared" si="22"/>
        <v>-9.0909090909090917</v>
      </c>
      <c r="H255" s="33">
        <f t="shared" si="23"/>
        <v>7.4435222747404065E-2</v>
      </c>
      <c r="I255" s="33">
        <f t="shared" si="24"/>
        <v>9.2690120075837379E-2</v>
      </c>
      <c r="J255" s="20">
        <v>34</v>
      </c>
      <c r="K255" s="14">
        <v>57</v>
      </c>
      <c r="L255" s="49">
        <f t="shared" si="25"/>
        <v>-40.350877192982452</v>
      </c>
      <c r="M255" s="33">
        <f t="shared" si="26"/>
        <v>7.0078529175340604E-2</v>
      </c>
      <c r="N255" s="34">
        <f t="shared" si="27"/>
        <v>0.129125795709399</v>
      </c>
    </row>
    <row r="256" spans="1:14" ht="14.25" hidden="1" outlineLevel="1" x14ac:dyDescent="0.25">
      <c r="A256" s="36"/>
      <c r="B256" s="50" t="s">
        <v>276</v>
      </c>
      <c r="C256" s="42">
        <f t="shared" si="21"/>
        <v>38.888888888888893</v>
      </c>
      <c r="D256" s="48"/>
      <c r="E256" s="20">
        <v>12</v>
      </c>
      <c r="F256" s="14">
        <v>7</v>
      </c>
      <c r="G256" s="49">
        <f t="shared" si="22"/>
        <v>71.428571428571431</v>
      </c>
      <c r="H256" s="33">
        <f t="shared" si="23"/>
        <v>4.4661133648442444E-2</v>
      </c>
      <c r="I256" s="33">
        <f t="shared" si="24"/>
        <v>2.9492310933220984E-2</v>
      </c>
      <c r="J256" s="20">
        <v>25</v>
      </c>
      <c r="K256" s="14">
        <v>18</v>
      </c>
      <c r="L256" s="49">
        <f t="shared" si="25"/>
        <v>38.888888888888893</v>
      </c>
      <c r="M256" s="33">
        <f t="shared" si="26"/>
        <v>5.1528330275985738E-2</v>
      </c>
      <c r="N256" s="34">
        <f t="shared" si="27"/>
        <v>4.0776567066126E-2</v>
      </c>
    </row>
    <row r="257" spans="1:14" ht="14.25" hidden="1" outlineLevel="1" x14ac:dyDescent="0.25">
      <c r="A257" s="36"/>
      <c r="B257" s="50" t="s">
        <v>277</v>
      </c>
      <c r="C257" s="42" t="str">
        <f t="shared" si="21"/>
        <v/>
      </c>
      <c r="D257" s="48"/>
      <c r="E257" s="20">
        <v>0</v>
      </c>
      <c r="F257" s="14">
        <v>0</v>
      </c>
      <c r="G257" s="49" t="str">
        <f t="shared" si="22"/>
        <v/>
      </c>
      <c r="H257" s="33" t="str">
        <f t="shared" si="23"/>
        <v/>
      </c>
      <c r="I257" s="33" t="str">
        <f t="shared" si="24"/>
        <v/>
      </c>
      <c r="J257" s="20">
        <v>1</v>
      </c>
      <c r="K257" s="14">
        <v>0</v>
      </c>
      <c r="L257" s="49" t="str">
        <f t="shared" si="25"/>
        <v/>
      </c>
      <c r="M257" s="33">
        <f t="shared" si="26"/>
        <v>2.0611332110394291E-3</v>
      </c>
      <c r="N257" s="34" t="str">
        <f t="shared" si="27"/>
        <v/>
      </c>
    </row>
    <row r="258" spans="1:14" ht="14.25" hidden="1" outlineLevel="1" x14ac:dyDescent="0.25">
      <c r="A258" s="36"/>
      <c r="B258" s="50" t="s">
        <v>278</v>
      </c>
      <c r="C258" s="42">
        <f t="shared" si="21"/>
        <v>-100</v>
      </c>
      <c r="D258" s="48"/>
      <c r="E258" s="20">
        <v>0</v>
      </c>
      <c r="F258" s="14">
        <v>2</v>
      </c>
      <c r="G258" s="49">
        <f t="shared" si="22"/>
        <v>-100</v>
      </c>
      <c r="H258" s="33" t="str">
        <f t="shared" si="23"/>
        <v/>
      </c>
      <c r="I258" s="33">
        <f t="shared" si="24"/>
        <v>8.426374552348851E-3</v>
      </c>
      <c r="J258" s="20">
        <v>0</v>
      </c>
      <c r="K258" s="14">
        <v>5</v>
      </c>
      <c r="L258" s="49">
        <f t="shared" si="25"/>
        <v>-100</v>
      </c>
      <c r="M258" s="33" t="str">
        <f t="shared" si="26"/>
        <v/>
      </c>
      <c r="N258" s="34">
        <f t="shared" si="27"/>
        <v>1.1326824185035E-2</v>
      </c>
    </row>
    <row r="259" spans="1:14" ht="14.25" collapsed="1" x14ac:dyDescent="0.25">
      <c r="A259" s="36" t="s">
        <v>279</v>
      </c>
      <c r="B259" s="1" t="s">
        <v>280</v>
      </c>
      <c r="C259" s="42">
        <f t="shared" si="21"/>
        <v>24.291497975708502</v>
      </c>
      <c r="D259" s="48"/>
      <c r="E259" s="20">
        <v>140</v>
      </c>
      <c r="F259" s="14">
        <v>133</v>
      </c>
      <c r="G259" s="49">
        <f t="shared" si="22"/>
        <v>5.2631578947368416</v>
      </c>
      <c r="H259" s="33">
        <f t="shared" si="23"/>
        <v>0.52104655923182852</v>
      </c>
      <c r="I259" s="33">
        <f t="shared" si="24"/>
        <v>0.56035390773119864</v>
      </c>
      <c r="J259" s="20">
        <v>307</v>
      </c>
      <c r="K259" s="14">
        <v>247</v>
      </c>
      <c r="L259" s="49">
        <f t="shared" si="25"/>
        <v>24.291497975708502</v>
      </c>
      <c r="M259" s="33">
        <f t="shared" si="26"/>
        <v>0.63276789578910486</v>
      </c>
      <c r="N259" s="34">
        <f t="shared" si="27"/>
        <v>0.55954511474072899</v>
      </c>
    </row>
    <row r="260" spans="1:14" ht="14.25" hidden="1" outlineLevel="1" x14ac:dyDescent="0.25">
      <c r="A260" s="36"/>
      <c r="B260" s="50" t="s">
        <v>281</v>
      </c>
      <c r="C260" s="42">
        <f t="shared" si="21"/>
        <v>27.058823529411764</v>
      </c>
      <c r="D260" s="48"/>
      <c r="E260" s="20">
        <v>102</v>
      </c>
      <c r="F260" s="14">
        <v>99</v>
      </c>
      <c r="G260" s="49">
        <f t="shared" si="22"/>
        <v>3.0303030303030303</v>
      </c>
      <c r="H260" s="33">
        <f t="shared" si="23"/>
        <v>0.37961963601176074</v>
      </c>
      <c r="I260" s="33">
        <f t="shared" si="24"/>
        <v>0.41710554034126818</v>
      </c>
      <c r="J260" s="20">
        <v>216</v>
      </c>
      <c r="K260" s="14">
        <v>170</v>
      </c>
      <c r="L260" s="49">
        <f t="shared" si="25"/>
        <v>27.058823529411764</v>
      </c>
      <c r="M260" s="33">
        <f t="shared" si="26"/>
        <v>0.44520477358451677</v>
      </c>
      <c r="N260" s="34">
        <f t="shared" si="27"/>
        <v>0.38511202229118996</v>
      </c>
    </row>
    <row r="261" spans="1:14" ht="14.25" hidden="1" outlineLevel="1" x14ac:dyDescent="0.25">
      <c r="A261" s="36"/>
      <c r="B261" s="50" t="s">
        <v>282</v>
      </c>
      <c r="C261" s="42">
        <f t="shared" si="21"/>
        <v>-25.714285714285712</v>
      </c>
      <c r="D261" s="48"/>
      <c r="E261" s="20">
        <v>18</v>
      </c>
      <c r="F261" s="14">
        <v>31</v>
      </c>
      <c r="G261" s="49">
        <f t="shared" si="22"/>
        <v>-41.935483870967744</v>
      </c>
      <c r="H261" s="33">
        <f t="shared" si="23"/>
        <v>6.6991700472663659E-2</v>
      </c>
      <c r="I261" s="33">
        <f t="shared" si="24"/>
        <v>0.13060880556140722</v>
      </c>
      <c r="J261" s="20">
        <v>52</v>
      </c>
      <c r="K261" s="14">
        <v>70</v>
      </c>
      <c r="L261" s="49">
        <f t="shared" si="25"/>
        <v>-25.714285714285712</v>
      </c>
      <c r="M261" s="33">
        <f t="shared" si="26"/>
        <v>0.10717892697405032</v>
      </c>
      <c r="N261" s="34">
        <f t="shared" si="27"/>
        <v>0.15857553859049001</v>
      </c>
    </row>
    <row r="262" spans="1:14" ht="14.25" hidden="1" outlineLevel="1" x14ac:dyDescent="0.25">
      <c r="A262" s="36"/>
      <c r="B262" s="50" t="s">
        <v>283</v>
      </c>
      <c r="C262" s="42">
        <f t="shared" si="21"/>
        <v>3600</v>
      </c>
      <c r="D262" s="48"/>
      <c r="E262" s="20">
        <v>19</v>
      </c>
      <c r="F262" s="14">
        <v>1</v>
      </c>
      <c r="G262" s="49">
        <f t="shared" si="22"/>
        <v>1800</v>
      </c>
      <c r="H262" s="33">
        <f t="shared" si="23"/>
        <v>7.0713461610033876E-2</v>
      </c>
      <c r="I262" s="33">
        <f t="shared" si="24"/>
        <v>4.2131872761744255E-3</v>
      </c>
      <c r="J262" s="20">
        <v>37</v>
      </c>
      <c r="K262" s="14">
        <v>1</v>
      </c>
      <c r="L262" s="49">
        <f t="shared" si="25"/>
        <v>3600</v>
      </c>
      <c r="M262" s="33">
        <f t="shared" si="26"/>
        <v>7.626192880845889E-2</v>
      </c>
      <c r="N262" s="34">
        <f t="shared" si="27"/>
        <v>2.2653648370069999E-3</v>
      </c>
    </row>
    <row r="263" spans="1:14" ht="14.25" hidden="1" outlineLevel="1" x14ac:dyDescent="0.25">
      <c r="A263" s="36"/>
      <c r="B263" s="50" t="s">
        <v>284</v>
      </c>
      <c r="C263" s="42">
        <f t="shared" si="21"/>
        <v>-66.666666666666657</v>
      </c>
      <c r="D263" s="48"/>
      <c r="E263" s="20">
        <v>1</v>
      </c>
      <c r="F263" s="14">
        <v>2</v>
      </c>
      <c r="G263" s="49">
        <f t="shared" si="22"/>
        <v>-50</v>
      </c>
      <c r="H263" s="33">
        <f t="shared" si="23"/>
        <v>3.7217611373702038E-3</v>
      </c>
      <c r="I263" s="33">
        <f t="shared" si="24"/>
        <v>8.426374552348851E-3</v>
      </c>
      <c r="J263" s="20">
        <v>2</v>
      </c>
      <c r="K263" s="14">
        <v>6</v>
      </c>
      <c r="L263" s="49">
        <f t="shared" si="25"/>
        <v>-66.666666666666657</v>
      </c>
      <c r="M263" s="33">
        <f t="shared" si="26"/>
        <v>4.1222664220788583E-3</v>
      </c>
      <c r="N263" s="34">
        <f t="shared" si="27"/>
        <v>1.3592189022042001E-2</v>
      </c>
    </row>
    <row r="264" spans="1:14" ht="14.25" collapsed="1" x14ac:dyDescent="0.25">
      <c r="A264" s="36" t="s">
        <v>285</v>
      </c>
      <c r="B264" s="1" t="s">
        <v>286</v>
      </c>
      <c r="C264" s="42">
        <f t="shared" si="21"/>
        <v>3.6363636363636362</v>
      </c>
      <c r="D264" s="48"/>
      <c r="E264" s="20">
        <v>124</v>
      </c>
      <c r="F264" s="14">
        <v>132</v>
      </c>
      <c r="G264" s="49">
        <f t="shared" si="22"/>
        <v>-6.0606060606060606</v>
      </c>
      <c r="H264" s="33">
        <f t="shared" si="23"/>
        <v>0.46149838103390523</v>
      </c>
      <c r="I264" s="33">
        <f t="shared" si="24"/>
        <v>0.55614072045502416</v>
      </c>
      <c r="J264" s="20">
        <v>285</v>
      </c>
      <c r="K264" s="14">
        <v>275</v>
      </c>
      <c r="L264" s="49">
        <f t="shared" si="25"/>
        <v>3.6363636363636362</v>
      </c>
      <c r="M264" s="33">
        <f t="shared" si="26"/>
        <v>0.58742296514623749</v>
      </c>
      <c r="N264" s="34">
        <f t="shared" si="27"/>
        <v>0.62297533017692497</v>
      </c>
    </row>
    <row r="265" spans="1:14" ht="14.25" hidden="1" outlineLevel="1" x14ac:dyDescent="0.25">
      <c r="A265" s="36"/>
      <c r="B265" s="50" t="s">
        <v>287</v>
      </c>
      <c r="C265" s="42">
        <f t="shared" si="21"/>
        <v>3875</v>
      </c>
      <c r="D265" s="48"/>
      <c r="E265" s="20">
        <v>62</v>
      </c>
      <c r="F265" s="14">
        <v>0</v>
      </c>
      <c r="G265" s="49" t="str">
        <f t="shared" si="22"/>
        <v/>
      </c>
      <c r="H265" s="33">
        <f t="shared" si="23"/>
        <v>0.23074919051695261</v>
      </c>
      <c r="I265" s="33" t="str">
        <f t="shared" si="24"/>
        <v/>
      </c>
      <c r="J265" s="20">
        <v>159</v>
      </c>
      <c r="K265" s="14">
        <v>4</v>
      </c>
      <c r="L265" s="49">
        <f t="shared" si="25"/>
        <v>3875</v>
      </c>
      <c r="M265" s="33">
        <f t="shared" si="26"/>
        <v>0.32772018055526925</v>
      </c>
      <c r="N265" s="34">
        <f t="shared" si="27"/>
        <v>9.0614593480279997E-3</v>
      </c>
    </row>
    <row r="266" spans="1:14" ht="14.25" hidden="1" outlineLevel="1" x14ac:dyDescent="0.25">
      <c r="A266" s="36"/>
      <c r="B266" s="50" t="s">
        <v>288</v>
      </c>
      <c r="C266" s="42">
        <f t="shared" ref="C266:C329" si="28">IF(K266=0,"",SUM(((J266-K266)/K266)*100))</f>
        <v>-23.300970873786408</v>
      </c>
      <c r="D266" s="48"/>
      <c r="E266" s="20">
        <v>36</v>
      </c>
      <c r="F266" s="14">
        <v>36</v>
      </c>
      <c r="G266" s="49">
        <f t="shared" ref="G266:G329" si="29">IF(F266=0,"",SUM(((E266-F266)/F266)*100))</f>
        <v>0</v>
      </c>
      <c r="H266" s="33">
        <f t="shared" ref="H266:H329" si="30">IF(E266=0,"",SUM((E266/CntPeriod)*100))</f>
        <v>0.13398340094532732</v>
      </c>
      <c r="I266" s="33">
        <f t="shared" ref="I266:I329" si="31">IF(F266=0,"",SUM((F266/CntPeriodPrevYear)*100))</f>
        <v>0.15167474194227934</v>
      </c>
      <c r="J266" s="20">
        <v>79</v>
      </c>
      <c r="K266" s="14">
        <v>103</v>
      </c>
      <c r="L266" s="49">
        <f t="shared" ref="L266:L329" si="32">IF(K266=0,"",SUM(((J266-K266)/K266)*100))</f>
        <v>-23.300970873786408</v>
      </c>
      <c r="M266" s="33">
        <f t="shared" ref="M266:M329" si="33">IF(J266=0,"",SUM((J266/CntYearAck)*100))</f>
        <v>0.16282952367211492</v>
      </c>
      <c r="N266" s="34">
        <f t="shared" ref="N266:N329" si="34">IF(K266=0,"",SUM((K266/CntPrevYearAck)*100))</f>
        <v>0.23333257821172099</v>
      </c>
    </row>
    <row r="267" spans="1:14" ht="14.25" hidden="1" outlineLevel="1" x14ac:dyDescent="0.25">
      <c r="A267" s="36"/>
      <c r="B267" s="50" t="s">
        <v>289</v>
      </c>
      <c r="C267" s="42">
        <f t="shared" si="28"/>
        <v>-62.99212598425197</v>
      </c>
      <c r="D267" s="48"/>
      <c r="E267" s="20">
        <v>26</v>
      </c>
      <c r="F267" s="14">
        <v>77</v>
      </c>
      <c r="G267" s="49">
        <f t="shared" si="29"/>
        <v>-66.233766233766232</v>
      </c>
      <c r="H267" s="33">
        <f t="shared" si="30"/>
        <v>9.6765789571625294E-2</v>
      </c>
      <c r="I267" s="33">
        <f t="shared" si="31"/>
        <v>0.3244154202654308</v>
      </c>
      <c r="J267" s="20">
        <v>47</v>
      </c>
      <c r="K267" s="14">
        <v>127</v>
      </c>
      <c r="L267" s="49">
        <f t="shared" si="32"/>
        <v>-62.99212598425197</v>
      </c>
      <c r="M267" s="33">
        <f t="shared" si="33"/>
        <v>9.6873260918853191E-2</v>
      </c>
      <c r="N267" s="34">
        <f t="shared" si="34"/>
        <v>0.28770133429988898</v>
      </c>
    </row>
    <row r="268" spans="1:14" ht="14.25" hidden="1" outlineLevel="1" x14ac:dyDescent="0.25">
      <c r="A268" s="36"/>
      <c r="B268" s="50" t="s">
        <v>290</v>
      </c>
      <c r="C268" s="42">
        <f t="shared" si="28"/>
        <v>-100</v>
      </c>
      <c r="D268" s="48"/>
      <c r="E268" s="20">
        <v>0</v>
      </c>
      <c r="F268" s="14">
        <v>12</v>
      </c>
      <c r="G268" s="49">
        <f t="shared" si="29"/>
        <v>-100</v>
      </c>
      <c r="H268" s="33" t="str">
        <f t="shared" si="30"/>
        <v/>
      </c>
      <c r="I268" s="33">
        <f t="shared" si="31"/>
        <v>5.0558247314093113E-2</v>
      </c>
      <c r="J268" s="20">
        <v>0</v>
      </c>
      <c r="K268" s="14">
        <v>31</v>
      </c>
      <c r="L268" s="49">
        <f t="shared" si="32"/>
        <v>-100</v>
      </c>
      <c r="M268" s="33" t="str">
        <f t="shared" si="33"/>
        <v/>
      </c>
      <c r="N268" s="34">
        <f t="shared" si="34"/>
        <v>7.0226309947217E-2</v>
      </c>
    </row>
    <row r="269" spans="1:14" ht="14.25" hidden="1" outlineLevel="1" x14ac:dyDescent="0.25">
      <c r="A269" s="36"/>
      <c r="B269" s="50" t="s">
        <v>291</v>
      </c>
      <c r="C269" s="42">
        <f t="shared" si="28"/>
        <v>-100</v>
      </c>
      <c r="D269" s="48"/>
      <c r="E269" s="20">
        <v>0</v>
      </c>
      <c r="F269" s="14">
        <v>7</v>
      </c>
      <c r="G269" s="49">
        <f t="shared" si="29"/>
        <v>-100</v>
      </c>
      <c r="H269" s="33" t="str">
        <f t="shared" si="30"/>
        <v/>
      </c>
      <c r="I269" s="33">
        <f t="shared" si="31"/>
        <v>2.9492310933220984E-2</v>
      </c>
      <c r="J269" s="20">
        <v>0</v>
      </c>
      <c r="K269" s="14">
        <v>10</v>
      </c>
      <c r="L269" s="49">
        <f t="shared" si="32"/>
        <v>-100</v>
      </c>
      <c r="M269" s="33" t="str">
        <f t="shared" si="33"/>
        <v/>
      </c>
      <c r="N269" s="34">
        <f t="shared" si="34"/>
        <v>2.2653648370070001E-2</v>
      </c>
    </row>
    <row r="270" spans="1:14" ht="14.25" collapsed="1" x14ac:dyDescent="0.25">
      <c r="A270" s="36" t="s">
        <v>292</v>
      </c>
      <c r="B270" s="1" t="s">
        <v>293</v>
      </c>
      <c r="C270" s="42">
        <f t="shared" si="28"/>
        <v>27.513227513227513</v>
      </c>
      <c r="D270" s="48"/>
      <c r="E270" s="20">
        <v>127</v>
      </c>
      <c r="F270" s="14">
        <v>64</v>
      </c>
      <c r="G270" s="49">
        <f t="shared" si="29"/>
        <v>98.4375</v>
      </c>
      <c r="H270" s="33">
        <f t="shared" si="30"/>
        <v>0.47266366444601582</v>
      </c>
      <c r="I270" s="33">
        <f t="shared" si="31"/>
        <v>0.26964398567516323</v>
      </c>
      <c r="J270" s="20">
        <v>241</v>
      </c>
      <c r="K270" s="14">
        <v>189</v>
      </c>
      <c r="L270" s="49">
        <f t="shared" si="32"/>
        <v>27.513227513227513</v>
      </c>
      <c r="M270" s="33">
        <f t="shared" si="33"/>
        <v>0.49673310386050246</v>
      </c>
      <c r="N270" s="34">
        <f t="shared" si="34"/>
        <v>0.42815395419432301</v>
      </c>
    </row>
    <row r="271" spans="1:14" ht="14.25" hidden="1" outlineLevel="1" x14ac:dyDescent="0.25">
      <c r="A271" s="36"/>
      <c r="B271" s="50" t="s">
        <v>294</v>
      </c>
      <c r="C271" s="42">
        <f t="shared" si="28"/>
        <v>-4.8780487804878048</v>
      </c>
      <c r="D271" s="48"/>
      <c r="E271" s="20">
        <v>60</v>
      </c>
      <c r="F271" s="14">
        <v>35</v>
      </c>
      <c r="G271" s="49">
        <f t="shared" si="29"/>
        <v>71.428571428571431</v>
      </c>
      <c r="H271" s="33">
        <f t="shared" si="30"/>
        <v>0.22330566824221221</v>
      </c>
      <c r="I271" s="33">
        <f t="shared" si="31"/>
        <v>0.14746155466610489</v>
      </c>
      <c r="J271" s="20">
        <v>117</v>
      </c>
      <c r="K271" s="14">
        <v>123</v>
      </c>
      <c r="L271" s="49">
        <f t="shared" si="32"/>
        <v>-4.8780487804878048</v>
      </c>
      <c r="M271" s="33">
        <f t="shared" si="33"/>
        <v>0.24115258569161324</v>
      </c>
      <c r="N271" s="34">
        <f t="shared" si="34"/>
        <v>0.27863987495186099</v>
      </c>
    </row>
    <row r="272" spans="1:14" ht="14.25" hidden="1" outlineLevel="1" x14ac:dyDescent="0.25">
      <c r="A272" s="36"/>
      <c r="B272" s="50" t="s">
        <v>295</v>
      </c>
      <c r="C272" s="42">
        <f t="shared" si="28"/>
        <v>177.77777777777777</v>
      </c>
      <c r="D272" s="48"/>
      <c r="E272" s="20">
        <v>33</v>
      </c>
      <c r="F272" s="14">
        <v>9</v>
      </c>
      <c r="G272" s="49">
        <f t="shared" si="29"/>
        <v>266.66666666666663</v>
      </c>
      <c r="H272" s="33">
        <f t="shared" si="30"/>
        <v>0.12281811753321673</v>
      </c>
      <c r="I272" s="33">
        <f t="shared" si="31"/>
        <v>3.7918685485569835E-2</v>
      </c>
      <c r="J272" s="20">
        <v>50</v>
      </c>
      <c r="K272" s="14">
        <v>18</v>
      </c>
      <c r="L272" s="49">
        <f t="shared" si="32"/>
        <v>177.77777777777777</v>
      </c>
      <c r="M272" s="33">
        <f t="shared" si="33"/>
        <v>0.10305666055197148</v>
      </c>
      <c r="N272" s="34">
        <f t="shared" si="34"/>
        <v>4.0776567066126E-2</v>
      </c>
    </row>
    <row r="273" spans="1:14" ht="14.25" hidden="1" outlineLevel="1" x14ac:dyDescent="0.25">
      <c r="A273" s="36"/>
      <c r="B273" s="50" t="s">
        <v>293</v>
      </c>
      <c r="C273" s="42">
        <f t="shared" si="28"/>
        <v>32.352941176470587</v>
      </c>
      <c r="D273" s="48"/>
      <c r="E273" s="20">
        <v>21</v>
      </c>
      <c r="F273" s="14">
        <v>12</v>
      </c>
      <c r="G273" s="49">
        <f t="shared" si="29"/>
        <v>75</v>
      </c>
      <c r="H273" s="33">
        <f t="shared" si="30"/>
        <v>7.8156983884774281E-2</v>
      </c>
      <c r="I273" s="33">
        <f t="shared" si="31"/>
        <v>5.0558247314093113E-2</v>
      </c>
      <c r="J273" s="20">
        <v>45</v>
      </c>
      <c r="K273" s="14">
        <v>34</v>
      </c>
      <c r="L273" s="49">
        <f t="shared" si="32"/>
        <v>32.352941176470587</v>
      </c>
      <c r="M273" s="33">
        <f t="shared" si="33"/>
        <v>9.2750994496774319E-2</v>
      </c>
      <c r="N273" s="34">
        <f t="shared" si="34"/>
        <v>7.7022404458238006E-2</v>
      </c>
    </row>
    <row r="274" spans="1:14" ht="14.25" hidden="1" outlineLevel="1" x14ac:dyDescent="0.25">
      <c r="A274" s="36"/>
      <c r="B274" s="50" t="s">
        <v>296</v>
      </c>
      <c r="C274" s="42">
        <f t="shared" si="28"/>
        <v>107.14285714285714</v>
      </c>
      <c r="D274" s="48"/>
      <c r="E274" s="20">
        <v>13</v>
      </c>
      <c r="F274" s="14">
        <v>8</v>
      </c>
      <c r="G274" s="49">
        <f t="shared" si="29"/>
        <v>62.5</v>
      </c>
      <c r="H274" s="33">
        <f t="shared" si="30"/>
        <v>4.8382894785812647E-2</v>
      </c>
      <c r="I274" s="33">
        <f t="shared" si="31"/>
        <v>3.3705498209395404E-2</v>
      </c>
      <c r="J274" s="20">
        <v>29</v>
      </c>
      <c r="K274" s="14">
        <v>14</v>
      </c>
      <c r="L274" s="49">
        <f t="shared" si="32"/>
        <v>107.14285714285714</v>
      </c>
      <c r="M274" s="33">
        <f t="shared" si="33"/>
        <v>5.9772863120143446E-2</v>
      </c>
      <c r="N274" s="34">
        <f t="shared" si="34"/>
        <v>3.1715107718097997E-2</v>
      </c>
    </row>
    <row r="275" spans="1:14" ht="14.25" collapsed="1" x14ac:dyDescent="0.25">
      <c r="A275" s="36" t="s">
        <v>297</v>
      </c>
      <c r="B275" s="1" t="s">
        <v>298</v>
      </c>
      <c r="C275" s="42">
        <f t="shared" si="28"/>
        <v>-19.895287958115183</v>
      </c>
      <c r="D275" s="48"/>
      <c r="E275" s="20">
        <v>110</v>
      </c>
      <c r="F275" s="14">
        <v>114</v>
      </c>
      <c r="G275" s="49">
        <f t="shared" si="29"/>
        <v>-3.5087719298245612</v>
      </c>
      <c r="H275" s="33">
        <f t="shared" si="30"/>
        <v>0.40939372511072242</v>
      </c>
      <c r="I275" s="33">
        <f t="shared" si="31"/>
        <v>0.48030334948388453</v>
      </c>
      <c r="J275" s="20">
        <v>153</v>
      </c>
      <c r="K275" s="14">
        <v>191</v>
      </c>
      <c r="L275" s="49">
        <f t="shared" si="32"/>
        <v>-19.895287958115183</v>
      </c>
      <c r="M275" s="33">
        <f t="shared" si="33"/>
        <v>0.31535338128903273</v>
      </c>
      <c r="N275" s="34">
        <f t="shared" si="34"/>
        <v>0.43268468386833697</v>
      </c>
    </row>
    <row r="276" spans="1:14" ht="14.25" hidden="1" outlineLevel="1" x14ac:dyDescent="0.25">
      <c r="A276" s="36"/>
      <c r="B276" s="50" t="s">
        <v>299</v>
      </c>
      <c r="C276" s="42">
        <f t="shared" si="28"/>
        <v>-42.222222222222221</v>
      </c>
      <c r="D276" s="48"/>
      <c r="E276" s="20">
        <v>41</v>
      </c>
      <c r="F276" s="14">
        <v>67</v>
      </c>
      <c r="G276" s="49">
        <f t="shared" si="29"/>
        <v>-38.805970149253731</v>
      </c>
      <c r="H276" s="33">
        <f t="shared" si="30"/>
        <v>0.15259220663217835</v>
      </c>
      <c r="I276" s="33">
        <f t="shared" si="31"/>
        <v>0.28228354750368656</v>
      </c>
      <c r="J276" s="20">
        <v>52</v>
      </c>
      <c r="K276" s="14">
        <v>90</v>
      </c>
      <c r="L276" s="49">
        <f t="shared" si="32"/>
        <v>-42.222222222222221</v>
      </c>
      <c r="M276" s="33">
        <f t="shared" si="33"/>
        <v>0.10717892697405032</v>
      </c>
      <c r="N276" s="34">
        <f t="shared" si="34"/>
        <v>0.20388283533062998</v>
      </c>
    </row>
    <row r="277" spans="1:14" ht="14.25" hidden="1" outlineLevel="1" x14ac:dyDescent="0.25">
      <c r="A277" s="36"/>
      <c r="B277" s="50" t="s">
        <v>300</v>
      </c>
      <c r="C277" s="42">
        <f t="shared" si="28"/>
        <v>-17.647058823529413</v>
      </c>
      <c r="D277" s="48"/>
      <c r="E277" s="20">
        <v>33</v>
      </c>
      <c r="F277" s="14">
        <v>25</v>
      </c>
      <c r="G277" s="49">
        <f t="shared" si="29"/>
        <v>32</v>
      </c>
      <c r="H277" s="33">
        <f t="shared" si="30"/>
        <v>0.12281811753321673</v>
      </c>
      <c r="I277" s="33">
        <f t="shared" si="31"/>
        <v>0.10532968190436064</v>
      </c>
      <c r="J277" s="20">
        <v>42</v>
      </c>
      <c r="K277" s="14">
        <v>51</v>
      </c>
      <c r="L277" s="49">
        <f t="shared" si="32"/>
        <v>-17.647058823529413</v>
      </c>
      <c r="M277" s="33">
        <f t="shared" si="33"/>
        <v>8.6567594863656033E-2</v>
      </c>
      <c r="N277" s="34">
        <f t="shared" si="34"/>
        <v>0.11553360668735699</v>
      </c>
    </row>
    <row r="278" spans="1:14" ht="14.25" hidden="1" outlineLevel="1" x14ac:dyDescent="0.25">
      <c r="A278" s="36"/>
      <c r="B278" s="50" t="s">
        <v>301</v>
      </c>
      <c r="C278" s="42">
        <f t="shared" si="28"/>
        <v>12.903225806451612</v>
      </c>
      <c r="D278" s="48"/>
      <c r="E278" s="20">
        <v>17</v>
      </c>
      <c r="F278" s="14">
        <v>15</v>
      </c>
      <c r="G278" s="49">
        <f t="shared" si="29"/>
        <v>13.333333333333334</v>
      </c>
      <c r="H278" s="33">
        <f t="shared" si="30"/>
        <v>6.3269939335293457E-2</v>
      </c>
      <c r="I278" s="33">
        <f t="shared" si="31"/>
        <v>6.3197809142616385E-2</v>
      </c>
      <c r="J278" s="20">
        <v>35</v>
      </c>
      <c r="K278" s="14">
        <v>31</v>
      </c>
      <c r="L278" s="49">
        <f t="shared" si="32"/>
        <v>12.903225806451612</v>
      </c>
      <c r="M278" s="33">
        <f t="shared" si="33"/>
        <v>7.2139662386380032E-2</v>
      </c>
      <c r="N278" s="34">
        <f t="shared" si="34"/>
        <v>7.0226309947217E-2</v>
      </c>
    </row>
    <row r="279" spans="1:14" ht="14.25" hidden="1" outlineLevel="1" x14ac:dyDescent="0.25">
      <c r="A279" s="36"/>
      <c r="B279" s="50" t="s">
        <v>302</v>
      </c>
      <c r="C279" s="42">
        <f t="shared" si="28"/>
        <v>26.315789473684209</v>
      </c>
      <c r="D279" s="48"/>
      <c r="E279" s="20">
        <v>19</v>
      </c>
      <c r="F279" s="14">
        <v>7</v>
      </c>
      <c r="G279" s="49">
        <f t="shared" si="29"/>
        <v>171.42857142857142</v>
      </c>
      <c r="H279" s="33">
        <f t="shared" si="30"/>
        <v>7.0713461610033876E-2</v>
      </c>
      <c r="I279" s="33">
        <f t="shared" si="31"/>
        <v>2.9492310933220984E-2</v>
      </c>
      <c r="J279" s="20">
        <v>24</v>
      </c>
      <c r="K279" s="14">
        <v>19</v>
      </c>
      <c r="L279" s="49">
        <f t="shared" si="32"/>
        <v>26.315789473684209</v>
      </c>
      <c r="M279" s="33">
        <f t="shared" si="33"/>
        <v>4.9467197064946303E-2</v>
      </c>
      <c r="N279" s="34">
        <f t="shared" si="34"/>
        <v>4.3041931903132997E-2</v>
      </c>
    </row>
    <row r="280" spans="1:14" ht="14.25" collapsed="1" x14ac:dyDescent="0.25">
      <c r="A280" s="36" t="s">
        <v>303</v>
      </c>
      <c r="B280" s="1" t="s">
        <v>304</v>
      </c>
      <c r="C280" s="42">
        <f t="shared" si="28"/>
        <v>1.4598540145985401</v>
      </c>
      <c r="D280" s="48"/>
      <c r="E280" s="20">
        <v>55</v>
      </c>
      <c r="F280" s="14">
        <v>66</v>
      </c>
      <c r="G280" s="49">
        <f t="shared" si="29"/>
        <v>-16.666666666666664</v>
      </c>
      <c r="H280" s="33">
        <f t="shared" si="30"/>
        <v>0.20469686255536121</v>
      </c>
      <c r="I280" s="33">
        <f t="shared" si="31"/>
        <v>0.27807036022751208</v>
      </c>
      <c r="J280" s="20">
        <v>139</v>
      </c>
      <c r="K280" s="14">
        <v>137</v>
      </c>
      <c r="L280" s="49">
        <f t="shared" si="32"/>
        <v>1.4598540145985401</v>
      </c>
      <c r="M280" s="33">
        <f t="shared" si="33"/>
        <v>0.28649751633448067</v>
      </c>
      <c r="N280" s="34">
        <f t="shared" si="34"/>
        <v>0.31035498266995898</v>
      </c>
    </row>
    <row r="281" spans="1:14" ht="14.25" hidden="1" outlineLevel="1" x14ac:dyDescent="0.25">
      <c r="A281" s="36"/>
      <c r="B281" s="50" t="s">
        <v>305</v>
      </c>
      <c r="C281" s="42">
        <f t="shared" si="28"/>
        <v>31.707317073170731</v>
      </c>
      <c r="D281" s="48"/>
      <c r="E281" s="20">
        <v>21</v>
      </c>
      <c r="F281" s="14">
        <v>23</v>
      </c>
      <c r="G281" s="49">
        <f t="shared" si="29"/>
        <v>-8.695652173913043</v>
      </c>
      <c r="H281" s="33">
        <f t="shared" si="30"/>
        <v>7.8156983884774281E-2</v>
      </c>
      <c r="I281" s="33">
        <f t="shared" si="31"/>
        <v>9.6903307352011789E-2</v>
      </c>
      <c r="J281" s="20">
        <v>54</v>
      </c>
      <c r="K281" s="14">
        <v>41</v>
      </c>
      <c r="L281" s="49">
        <f t="shared" si="32"/>
        <v>31.707317073170731</v>
      </c>
      <c r="M281" s="33">
        <f t="shared" si="33"/>
        <v>0.11130119339612919</v>
      </c>
      <c r="N281" s="34">
        <f t="shared" si="34"/>
        <v>9.2879958317287001E-2</v>
      </c>
    </row>
    <row r="282" spans="1:14" ht="14.25" hidden="1" outlineLevel="1" x14ac:dyDescent="0.25">
      <c r="A282" s="36"/>
      <c r="B282" s="50">
        <v>911</v>
      </c>
      <c r="C282" s="42">
        <f t="shared" si="28"/>
        <v>216.66666666666666</v>
      </c>
      <c r="D282" s="48"/>
      <c r="E282" s="20">
        <v>15</v>
      </c>
      <c r="F282" s="14">
        <v>7</v>
      </c>
      <c r="G282" s="49">
        <f t="shared" si="29"/>
        <v>114.28571428571428</v>
      </c>
      <c r="H282" s="33">
        <f t="shared" si="30"/>
        <v>5.5826417060553052E-2</v>
      </c>
      <c r="I282" s="33">
        <f t="shared" si="31"/>
        <v>2.9492310933220984E-2</v>
      </c>
      <c r="J282" s="20">
        <v>38</v>
      </c>
      <c r="K282" s="14">
        <v>12</v>
      </c>
      <c r="L282" s="49">
        <f t="shared" si="32"/>
        <v>216.66666666666666</v>
      </c>
      <c r="M282" s="33">
        <f t="shared" si="33"/>
        <v>7.8323062019498318E-2</v>
      </c>
      <c r="N282" s="34">
        <f t="shared" si="34"/>
        <v>2.7184378044084002E-2</v>
      </c>
    </row>
    <row r="283" spans="1:14" ht="14.25" hidden="1" outlineLevel="1" x14ac:dyDescent="0.25">
      <c r="A283" s="36"/>
      <c r="B283" s="50" t="s">
        <v>306</v>
      </c>
      <c r="C283" s="42">
        <f t="shared" si="28"/>
        <v>-55.714285714285715</v>
      </c>
      <c r="D283" s="48"/>
      <c r="E283" s="20">
        <v>14</v>
      </c>
      <c r="F283" s="14">
        <v>25</v>
      </c>
      <c r="G283" s="49">
        <f t="shared" si="29"/>
        <v>-44</v>
      </c>
      <c r="H283" s="33">
        <f t="shared" si="30"/>
        <v>5.2104655923182856E-2</v>
      </c>
      <c r="I283" s="33">
        <f t="shared" si="31"/>
        <v>0.10532968190436064</v>
      </c>
      <c r="J283" s="20">
        <v>31</v>
      </c>
      <c r="K283" s="14">
        <v>70</v>
      </c>
      <c r="L283" s="49">
        <f t="shared" si="32"/>
        <v>-55.714285714285715</v>
      </c>
      <c r="M283" s="33">
        <f t="shared" si="33"/>
        <v>6.3895129542222318E-2</v>
      </c>
      <c r="N283" s="34">
        <f t="shared" si="34"/>
        <v>0.15857553859049001</v>
      </c>
    </row>
    <row r="284" spans="1:14" ht="14.25" hidden="1" outlineLevel="1" x14ac:dyDescent="0.25">
      <c r="A284" s="36"/>
      <c r="B284" s="50" t="s">
        <v>307</v>
      </c>
      <c r="C284" s="42">
        <f t="shared" si="28"/>
        <v>200</v>
      </c>
      <c r="D284" s="48"/>
      <c r="E284" s="20">
        <v>3</v>
      </c>
      <c r="F284" s="14">
        <v>1</v>
      </c>
      <c r="G284" s="49">
        <f t="shared" si="29"/>
        <v>200</v>
      </c>
      <c r="H284" s="33">
        <f t="shared" si="30"/>
        <v>1.1165283412110611E-2</v>
      </c>
      <c r="I284" s="33">
        <f t="shared" si="31"/>
        <v>4.2131872761744255E-3</v>
      </c>
      <c r="J284" s="20">
        <v>6</v>
      </c>
      <c r="K284" s="14">
        <v>2</v>
      </c>
      <c r="L284" s="49">
        <f t="shared" si="32"/>
        <v>200</v>
      </c>
      <c r="M284" s="33">
        <f t="shared" si="33"/>
        <v>1.2366799266236576E-2</v>
      </c>
      <c r="N284" s="34">
        <f t="shared" si="34"/>
        <v>4.5307296740139998E-3</v>
      </c>
    </row>
    <row r="285" spans="1:14" ht="14.25" hidden="1" outlineLevel="1" x14ac:dyDescent="0.25">
      <c r="A285" s="36"/>
      <c r="B285" s="50" t="s">
        <v>308</v>
      </c>
      <c r="C285" s="42">
        <f t="shared" si="28"/>
        <v>500</v>
      </c>
      <c r="D285" s="48"/>
      <c r="E285" s="20">
        <v>2</v>
      </c>
      <c r="F285" s="14">
        <v>1</v>
      </c>
      <c r="G285" s="49">
        <f t="shared" si="29"/>
        <v>100</v>
      </c>
      <c r="H285" s="33">
        <f t="shared" si="30"/>
        <v>7.4435222747404077E-3</v>
      </c>
      <c r="I285" s="33">
        <f t="shared" si="31"/>
        <v>4.2131872761744255E-3</v>
      </c>
      <c r="J285" s="20">
        <v>6</v>
      </c>
      <c r="K285" s="14">
        <v>1</v>
      </c>
      <c r="L285" s="49">
        <f t="shared" si="32"/>
        <v>500</v>
      </c>
      <c r="M285" s="33">
        <f t="shared" si="33"/>
        <v>1.2366799266236576E-2</v>
      </c>
      <c r="N285" s="34">
        <f t="shared" si="34"/>
        <v>2.2653648370069999E-3</v>
      </c>
    </row>
    <row r="286" spans="1:14" ht="14.25" hidden="1" outlineLevel="1" x14ac:dyDescent="0.25">
      <c r="A286" s="36"/>
      <c r="B286" s="50" t="s">
        <v>309</v>
      </c>
      <c r="C286" s="42">
        <f t="shared" si="28"/>
        <v>-63.636363636363633</v>
      </c>
      <c r="D286" s="48"/>
      <c r="E286" s="20">
        <v>0</v>
      </c>
      <c r="F286" s="14">
        <v>9</v>
      </c>
      <c r="G286" s="49">
        <f t="shared" si="29"/>
        <v>-100</v>
      </c>
      <c r="H286" s="33" t="str">
        <f t="shared" si="30"/>
        <v/>
      </c>
      <c r="I286" s="33">
        <f t="shared" si="31"/>
        <v>3.7918685485569835E-2</v>
      </c>
      <c r="J286" s="20">
        <v>4</v>
      </c>
      <c r="K286" s="14">
        <v>11</v>
      </c>
      <c r="L286" s="49">
        <f t="shared" si="32"/>
        <v>-63.636363636363633</v>
      </c>
      <c r="M286" s="33">
        <f t="shared" si="33"/>
        <v>8.2445328441577165E-3</v>
      </c>
      <c r="N286" s="34">
        <f t="shared" si="34"/>
        <v>2.4919013207077002E-2</v>
      </c>
    </row>
    <row r="287" spans="1:14" ht="14.25" collapsed="1" x14ac:dyDescent="0.25">
      <c r="A287" s="36" t="s">
        <v>310</v>
      </c>
      <c r="B287" s="1" t="s">
        <v>311</v>
      </c>
      <c r="C287" s="42">
        <f t="shared" si="28"/>
        <v>340.74074074074076</v>
      </c>
      <c r="D287" s="48"/>
      <c r="E287" s="20">
        <v>26</v>
      </c>
      <c r="F287" s="14">
        <v>10</v>
      </c>
      <c r="G287" s="49">
        <f t="shared" si="29"/>
        <v>160</v>
      </c>
      <c r="H287" s="33">
        <f t="shared" si="30"/>
        <v>9.6765789571625294E-2</v>
      </c>
      <c r="I287" s="33">
        <f t="shared" si="31"/>
        <v>4.2131872761744259E-2</v>
      </c>
      <c r="J287" s="20">
        <v>119</v>
      </c>
      <c r="K287" s="14">
        <v>27</v>
      </c>
      <c r="L287" s="49">
        <f t="shared" si="32"/>
        <v>340.74074074074076</v>
      </c>
      <c r="M287" s="33">
        <f t="shared" si="33"/>
        <v>0.24527485211369213</v>
      </c>
      <c r="N287" s="34">
        <f t="shared" si="34"/>
        <v>6.1164850599188997E-2</v>
      </c>
    </row>
    <row r="288" spans="1:14" ht="14.25" hidden="1" outlineLevel="1" x14ac:dyDescent="0.25">
      <c r="A288" s="36"/>
      <c r="B288" s="50" t="s">
        <v>312</v>
      </c>
      <c r="C288" s="42" t="str">
        <f t="shared" si="28"/>
        <v/>
      </c>
      <c r="D288" s="48"/>
      <c r="E288" s="20">
        <v>20</v>
      </c>
      <c r="F288" s="14">
        <v>0</v>
      </c>
      <c r="G288" s="49" t="str">
        <f t="shared" si="29"/>
        <v/>
      </c>
      <c r="H288" s="33">
        <f t="shared" si="30"/>
        <v>7.4435222747404065E-2</v>
      </c>
      <c r="I288" s="33" t="str">
        <f t="shared" si="31"/>
        <v/>
      </c>
      <c r="J288" s="20">
        <v>109</v>
      </c>
      <c r="K288" s="14">
        <v>0</v>
      </c>
      <c r="L288" s="49" t="str">
        <f t="shared" si="32"/>
        <v/>
      </c>
      <c r="M288" s="33">
        <f t="shared" si="33"/>
        <v>0.22466352000329784</v>
      </c>
      <c r="N288" s="34" t="str">
        <f t="shared" si="34"/>
        <v/>
      </c>
    </row>
    <row r="289" spans="1:14" ht="14.25" hidden="1" outlineLevel="1" x14ac:dyDescent="0.25">
      <c r="A289" s="36"/>
      <c r="B289" s="50" t="s">
        <v>313</v>
      </c>
      <c r="C289" s="42">
        <f t="shared" si="28"/>
        <v>-72</v>
      </c>
      <c r="D289" s="48"/>
      <c r="E289" s="20">
        <v>3</v>
      </c>
      <c r="F289" s="14">
        <v>9</v>
      </c>
      <c r="G289" s="49">
        <f t="shared" si="29"/>
        <v>-66.666666666666657</v>
      </c>
      <c r="H289" s="33">
        <f t="shared" si="30"/>
        <v>1.1165283412110611E-2</v>
      </c>
      <c r="I289" s="33">
        <f t="shared" si="31"/>
        <v>3.7918685485569835E-2</v>
      </c>
      <c r="J289" s="20">
        <v>7</v>
      </c>
      <c r="K289" s="14">
        <v>25</v>
      </c>
      <c r="L289" s="49">
        <f t="shared" si="32"/>
        <v>-72</v>
      </c>
      <c r="M289" s="33">
        <f t="shared" si="33"/>
        <v>1.4427932477276006E-2</v>
      </c>
      <c r="N289" s="34">
        <f t="shared" si="34"/>
        <v>5.6634120925174995E-2</v>
      </c>
    </row>
    <row r="290" spans="1:14" ht="14.25" hidden="1" outlineLevel="1" x14ac:dyDescent="0.25">
      <c r="A290" s="36"/>
      <c r="B290" s="50" t="s">
        <v>314</v>
      </c>
      <c r="C290" s="42">
        <f t="shared" si="28"/>
        <v>200</v>
      </c>
      <c r="D290" s="48"/>
      <c r="E290" s="20">
        <v>3</v>
      </c>
      <c r="F290" s="14">
        <v>1</v>
      </c>
      <c r="G290" s="49">
        <f t="shared" si="29"/>
        <v>200</v>
      </c>
      <c r="H290" s="33">
        <f t="shared" si="30"/>
        <v>1.1165283412110611E-2</v>
      </c>
      <c r="I290" s="33">
        <f t="shared" si="31"/>
        <v>4.2131872761744255E-3</v>
      </c>
      <c r="J290" s="20">
        <v>3</v>
      </c>
      <c r="K290" s="14">
        <v>1</v>
      </c>
      <c r="L290" s="49">
        <f t="shared" si="32"/>
        <v>200</v>
      </c>
      <c r="M290" s="33">
        <f t="shared" si="33"/>
        <v>6.1833996331182878E-3</v>
      </c>
      <c r="N290" s="34">
        <f t="shared" si="34"/>
        <v>2.2653648370069999E-3</v>
      </c>
    </row>
    <row r="291" spans="1:14" ht="14.25" hidden="1" outlineLevel="1" x14ac:dyDescent="0.25">
      <c r="A291" s="36"/>
      <c r="B291" s="50" t="s">
        <v>315</v>
      </c>
      <c r="C291" s="42">
        <f t="shared" si="28"/>
        <v>-100</v>
      </c>
      <c r="D291" s="48"/>
      <c r="E291" s="20">
        <v>0</v>
      </c>
      <c r="F291" s="14">
        <v>0</v>
      </c>
      <c r="G291" s="49" t="str">
        <f t="shared" si="29"/>
        <v/>
      </c>
      <c r="H291" s="33" t="str">
        <f t="shared" si="30"/>
        <v/>
      </c>
      <c r="I291" s="33" t="str">
        <f t="shared" si="31"/>
        <v/>
      </c>
      <c r="J291" s="20">
        <v>0</v>
      </c>
      <c r="K291" s="14">
        <v>1</v>
      </c>
      <c r="L291" s="49">
        <f t="shared" si="32"/>
        <v>-100</v>
      </c>
      <c r="M291" s="33" t="str">
        <f t="shared" si="33"/>
        <v/>
      </c>
      <c r="N291" s="34">
        <f t="shared" si="34"/>
        <v>2.2653648370069999E-3</v>
      </c>
    </row>
    <row r="292" spans="1:14" ht="14.25" collapsed="1" x14ac:dyDescent="0.25">
      <c r="A292" s="36" t="s">
        <v>316</v>
      </c>
      <c r="B292" s="1" t="s">
        <v>317</v>
      </c>
      <c r="C292" s="42">
        <f t="shared" si="28"/>
        <v>10.909090909090908</v>
      </c>
      <c r="D292" s="48"/>
      <c r="E292" s="20">
        <v>43</v>
      </c>
      <c r="F292" s="14">
        <v>21</v>
      </c>
      <c r="G292" s="49">
        <f t="shared" si="29"/>
        <v>104.76190476190477</v>
      </c>
      <c r="H292" s="33">
        <f t="shared" si="30"/>
        <v>0.16003572890691875</v>
      </c>
      <c r="I292" s="33">
        <f t="shared" si="31"/>
        <v>8.8476932799662941E-2</v>
      </c>
      <c r="J292" s="20">
        <v>61</v>
      </c>
      <c r="K292" s="14">
        <v>55</v>
      </c>
      <c r="L292" s="49">
        <f t="shared" si="32"/>
        <v>10.909090909090908</v>
      </c>
      <c r="M292" s="33">
        <f t="shared" si="33"/>
        <v>0.12572912587340521</v>
      </c>
      <c r="N292" s="34">
        <f t="shared" si="34"/>
        <v>0.12459506603538499</v>
      </c>
    </row>
    <row r="293" spans="1:14" ht="14.25" hidden="1" outlineLevel="1" x14ac:dyDescent="0.25">
      <c r="A293" s="36"/>
      <c r="B293" s="50" t="s">
        <v>318</v>
      </c>
      <c r="C293" s="42" t="str">
        <f t="shared" si="28"/>
        <v/>
      </c>
      <c r="D293" s="48"/>
      <c r="E293" s="20">
        <v>21</v>
      </c>
      <c r="F293" s="14">
        <v>0</v>
      </c>
      <c r="G293" s="49" t="str">
        <f t="shared" si="29"/>
        <v/>
      </c>
      <c r="H293" s="33">
        <f t="shared" si="30"/>
        <v>7.8156983884774281E-2</v>
      </c>
      <c r="I293" s="33" t="str">
        <f t="shared" si="31"/>
        <v/>
      </c>
      <c r="J293" s="20">
        <v>27</v>
      </c>
      <c r="K293" s="14">
        <v>0</v>
      </c>
      <c r="L293" s="49" t="str">
        <f t="shared" si="32"/>
        <v/>
      </c>
      <c r="M293" s="33">
        <f t="shared" si="33"/>
        <v>5.5650596698064596E-2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319</v>
      </c>
      <c r="C294" s="42">
        <f t="shared" si="28"/>
        <v>-28.571428571428569</v>
      </c>
      <c r="D294" s="48"/>
      <c r="E294" s="20">
        <v>16</v>
      </c>
      <c r="F294" s="14">
        <v>13</v>
      </c>
      <c r="G294" s="49">
        <f t="shared" si="29"/>
        <v>23.076923076923077</v>
      </c>
      <c r="H294" s="33">
        <f t="shared" si="30"/>
        <v>5.9548178197923261E-2</v>
      </c>
      <c r="I294" s="33">
        <f t="shared" si="31"/>
        <v>5.4771434590267537E-2</v>
      </c>
      <c r="J294" s="20">
        <v>25</v>
      </c>
      <c r="K294" s="14">
        <v>35</v>
      </c>
      <c r="L294" s="49">
        <f t="shared" si="32"/>
        <v>-28.571428571428569</v>
      </c>
      <c r="M294" s="33">
        <f t="shared" si="33"/>
        <v>5.1528330275985738E-2</v>
      </c>
      <c r="N294" s="34">
        <f t="shared" si="34"/>
        <v>7.9287769295245003E-2</v>
      </c>
    </row>
    <row r="295" spans="1:14" ht="14.25" hidden="1" outlineLevel="1" x14ac:dyDescent="0.25">
      <c r="A295" s="36"/>
      <c r="B295" s="50" t="s">
        <v>320</v>
      </c>
      <c r="C295" s="42">
        <f t="shared" si="28"/>
        <v>-52.941176470588239</v>
      </c>
      <c r="D295" s="48"/>
      <c r="E295" s="20">
        <v>5</v>
      </c>
      <c r="F295" s="14">
        <v>7</v>
      </c>
      <c r="G295" s="49">
        <f t="shared" si="29"/>
        <v>-28.571428571428569</v>
      </c>
      <c r="H295" s="33">
        <f t="shared" si="30"/>
        <v>1.8608805686851016E-2</v>
      </c>
      <c r="I295" s="33">
        <f t="shared" si="31"/>
        <v>2.9492310933220984E-2</v>
      </c>
      <c r="J295" s="20">
        <v>8</v>
      </c>
      <c r="K295" s="14">
        <v>17</v>
      </c>
      <c r="L295" s="49">
        <f t="shared" si="32"/>
        <v>-52.941176470588239</v>
      </c>
      <c r="M295" s="33">
        <f t="shared" si="33"/>
        <v>1.6489065688315433E-2</v>
      </c>
      <c r="N295" s="34">
        <f t="shared" si="34"/>
        <v>3.8511202229119003E-2</v>
      </c>
    </row>
    <row r="296" spans="1:14" ht="14.25" hidden="1" outlineLevel="1" x14ac:dyDescent="0.25">
      <c r="A296" s="36"/>
      <c r="B296" s="50" t="s">
        <v>321</v>
      </c>
      <c r="C296" s="42" t="str">
        <f t="shared" si="28"/>
        <v/>
      </c>
      <c r="D296" s="48"/>
      <c r="E296" s="20">
        <v>1</v>
      </c>
      <c r="F296" s="14">
        <v>0</v>
      </c>
      <c r="G296" s="49" t="str">
        <f t="shared" si="29"/>
        <v/>
      </c>
      <c r="H296" s="33">
        <f t="shared" si="30"/>
        <v>3.7217611373702038E-3</v>
      </c>
      <c r="I296" s="33" t="str">
        <f t="shared" si="31"/>
        <v/>
      </c>
      <c r="J296" s="20">
        <v>1</v>
      </c>
      <c r="K296" s="14">
        <v>0</v>
      </c>
      <c r="L296" s="49" t="str">
        <f t="shared" si="32"/>
        <v/>
      </c>
      <c r="M296" s="33">
        <f t="shared" si="33"/>
        <v>2.0611332110394291E-3</v>
      </c>
      <c r="N296" s="34" t="str">
        <f t="shared" si="34"/>
        <v/>
      </c>
    </row>
    <row r="297" spans="1:14" ht="14.25" hidden="1" outlineLevel="1" x14ac:dyDescent="0.25">
      <c r="A297" s="36"/>
      <c r="B297" s="50" t="s">
        <v>322</v>
      </c>
      <c r="C297" s="42">
        <f t="shared" si="28"/>
        <v>-100</v>
      </c>
      <c r="D297" s="48"/>
      <c r="E297" s="20">
        <v>0</v>
      </c>
      <c r="F297" s="14">
        <v>1</v>
      </c>
      <c r="G297" s="49">
        <f t="shared" si="29"/>
        <v>-100</v>
      </c>
      <c r="H297" s="33" t="str">
        <f t="shared" si="30"/>
        <v/>
      </c>
      <c r="I297" s="33">
        <f t="shared" si="31"/>
        <v>4.2131872761744255E-3</v>
      </c>
      <c r="J297" s="20">
        <v>0</v>
      </c>
      <c r="K297" s="14">
        <v>3</v>
      </c>
      <c r="L297" s="49">
        <f t="shared" si="32"/>
        <v>-100</v>
      </c>
      <c r="M297" s="33" t="str">
        <f t="shared" si="33"/>
        <v/>
      </c>
      <c r="N297" s="34">
        <f t="shared" si="34"/>
        <v>6.7960945110210006E-3</v>
      </c>
    </row>
    <row r="298" spans="1:14" ht="14.25" collapsed="1" x14ac:dyDescent="0.25">
      <c r="A298" s="36" t="s">
        <v>323</v>
      </c>
      <c r="B298" s="1" t="s">
        <v>324</v>
      </c>
      <c r="C298" s="42">
        <f t="shared" si="28"/>
        <v>-22.077922077922079</v>
      </c>
      <c r="D298" s="48"/>
      <c r="E298" s="20">
        <v>42</v>
      </c>
      <c r="F298" s="14">
        <v>34</v>
      </c>
      <c r="G298" s="49">
        <f t="shared" si="29"/>
        <v>23.52941176470588</v>
      </c>
      <c r="H298" s="33">
        <f t="shared" si="30"/>
        <v>0.15631396776954856</v>
      </c>
      <c r="I298" s="33">
        <f t="shared" si="31"/>
        <v>0.14324836738993049</v>
      </c>
      <c r="J298" s="20">
        <v>60</v>
      </c>
      <c r="K298" s="14">
        <v>77</v>
      </c>
      <c r="L298" s="49">
        <f t="shared" si="32"/>
        <v>-22.077922077922079</v>
      </c>
      <c r="M298" s="33">
        <f t="shared" si="33"/>
        <v>0.12366799266236576</v>
      </c>
      <c r="N298" s="34">
        <f t="shared" si="34"/>
        <v>0.174433092449539</v>
      </c>
    </row>
    <row r="299" spans="1:14" ht="14.25" hidden="1" outlineLevel="1" x14ac:dyDescent="0.25">
      <c r="A299" s="36"/>
      <c r="B299" s="50" t="s">
        <v>325</v>
      </c>
      <c r="C299" s="42">
        <f t="shared" si="28"/>
        <v>-22.077922077922079</v>
      </c>
      <c r="D299" s="48"/>
      <c r="E299" s="20">
        <v>42</v>
      </c>
      <c r="F299" s="14">
        <v>34</v>
      </c>
      <c r="G299" s="49">
        <f t="shared" si="29"/>
        <v>23.52941176470588</v>
      </c>
      <c r="H299" s="33">
        <f t="shared" si="30"/>
        <v>0.15631396776954856</v>
      </c>
      <c r="I299" s="33">
        <f t="shared" si="31"/>
        <v>0.14324836738993049</v>
      </c>
      <c r="J299" s="20">
        <v>60</v>
      </c>
      <c r="K299" s="14">
        <v>77</v>
      </c>
      <c r="L299" s="49">
        <f t="shared" si="32"/>
        <v>-22.077922077922079</v>
      </c>
      <c r="M299" s="33">
        <f t="shared" si="33"/>
        <v>0.12366799266236576</v>
      </c>
      <c r="N299" s="34">
        <f t="shared" si="34"/>
        <v>0.174433092449539</v>
      </c>
    </row>
    <row r="300" spans="1:14" ht="14.25" collapsed="1" x14ac:dyDescent="0.25">
      <c r="A300" s="36" t="s">
        <v>326</v>
      </c>
      <c r="B300" s="1" t="s">
        <v>327</v>
      </c>
      <c r="C300" s="42">
        <f t="shared" si="28"/>
        <v>40</v>
      </c>
      <c r="D300" s="48"/>
      <c r="E300" s="20">
        <v>37</v>
      </c>
      <c r="F300" s="14">
        <v>11</v>
      </c>
      <c r="G300" s="49">
        <f t="shared" si="29"/>
        <v>236.36363636363637</v>
      </c>
      <c r="H300" s="33">
        <f t="shared" si="30"/>
        <v>0.13770516208269754</v>
      </c>
      <c r="I300" s="33">
        <f t="shared" si="31"/>
        <v>4.6345060037918689E-2</v>
      </c>
      <c r="J300" s="20">
        <v>56</v>
      </c>
      <c r="K300" s="14">
        <v>40</v>
      </c>
      <c r="L300" s="49">
        <f t="shared" si="32"/>
        <v>40</v>
      </c>
      <c r="M300" s="33">
        <f t="shared" si="33"/>
        <v>0.11542345981820805</v>
      </c>
      <c r="N300" s="34">
        <f t="shared" si="34"/>
        <v>9.0614593480280003E-2</v>
      </c>
    </row>
    <row r="301" spans="1:14" ht="14.25" hidden="1" outlineLevel="1" x14ac:dyDescent="0.25">
      <c r="A301" s="36"/>
      <c r="B301" s="50" t="s">
        <v>328</v>
      </c>
      <c r="C301" s="42">
        <f t="shared" si="28"/>
        <v>40</v>
      </c>
      <c r="D301" s="48"/>
      <c r="E301" s="20">
        <v>37</v>
      </c>
      <c r="F301" s="14">
        <v>11</v>
      </c>
      <c r="G301" s="49">
        <f t="shared" si="29"/>
        <v>236.36363636363637</v>
      </c>
      <c r="H301" s="33">
        <f t="shared" si="30"/>
        <v>0.13770516208269754</v>
      </c>
      <c r="I301" s="33">
        <f t="shared" si="31"/>
        <v>4.6345060037918689E-2</v>
      </c>
      <c r="J301" s="20">
        <v>56</v>
      </c>
      <c r="K301" s="14">
        <v>40</v>
      </c>
      <c r="L301" s="49">
        <f t="shared" si="32"/>
        <v>40</v>
      </c>
      <c r="M301" s="33">
        <f t="shared" si="33"/>
        <v>0.11542345981820805</v>
      </c>
      <c r="N301" s="34">
        <f t="shared" si="34"/>
        <v>9.0614593480280003E-2</v>
      </c>
    </row>
    <row r="302" spans="1:14" ht="14.25" collapsed="1" x14ac:dyDescent="0.25">
      <c r="A302" s="36" t="s">
        <v>329</v>
      </c>
      <c r="B302" s="1" t="s">
        <v>330</v>
      </c>
      <c r="C302" s="42">
        <f t="shared" si="28"/>
        <v>-53.846153846153847</v>
      </c>
      <c r="D302" s="48"/>
      <c r="E302" s="20">
        <v>3</v>
      </c>
      <c r="F302" s="14">
        <v>13</v>
      </c>
      <c r="G302" s="49">
        <f t="shared" si="29"/>
        <v>-76.923076923076934</v>
      </c>
      <c r="H302" s="33">
        <f t="shared" si="30"/>
        <v>1.1165283412110611E-2</v>
      </c>
      <c r="I302" s="33">
        <f t="shared" si="31"/>
        <v>5.4771434590267537E-2</v>
      </c>
      <c r="J302" s="20">
        <v>18</v>
      </c>
      <c r="K302" s="14">
        <v>39</v>
      </c>
      <c r="L302" s="49">
        <f t="shared" si="32"/>
        <v>-53.846153846153847</v>
      </c>
      <c r="M302" s="33">
        <f t="shared" si="33"/>
        <v>3.7100397798709731E-2</v>
      </c>
      <c r="N302" s="34">
        <f t="shared" si="34"/>
        <v>8.8349228643273006E-2</v>
      </c>
    </row>
    <row r="303" spans="1:14" ht="14.25" hidden="1" outlineLevel="1" x14ac:dyDescent="0.25">
      <c r="A303" s="36"/>
      <c r="B303" s="50" t="s">
        <v>331</v>
      </c>
      <c r="C303" s="42">
        <f t="shared" si="28"/>
        <v>-53.846153846153847</v>
      </c>
      <c r="D303" s="48"/>
      <c r="E303" s="20">
        <v>3</v>
      </c>
      <c r="F303" s="14">
        <v>13</v>
      </c>
      <c r="G303" s="49">
        <f t="shared" si="29"/>
        <v>-76.923076923076934</v>
      </c>
      <c r="H303" s="33">
        <f t="shared" si="30"/>
        <v>1.1165283412110611E-2</v>
      </c>
      <c r="I303" s="33">
        <f t="shared" si="31"/>
        <v>5.4771434590267537E-2</v>
      </c>
      <c r="J303" s="20">
        <v>18</v>
      </c>
      <c r="K303" s="14">
        <v>39</v>
      </c>
      <c r="L303" s="49">
        <f t="shared" si="32"/>
        <v>-53.846153846153847</v>
      </c>
      <c r="M303" s="33">
        <f t="shared" si="33"/>
        <v>3.7100397798709731E-2</v>
      </c>
      <c r="N303" s="34">
        <f t="shared" si="34"/>
        <v>8.8349228643273006E-2</v>
      </c>
    </row>
    <row r="304" spans="1:14" ht="14.25" collapsed="1" x14ac:dyDescent="0.25">
      <c r="A304" s="36" t="s">
        <v>332</v>
      </c>
      <c r="B304" s="1" t="s">
        <v>333</v>
      </c>
      <c r="C304" s="42" t="str">
        <f t="shared" si="28"/>
        <v/>
      </c>
      <c r="D304" s="48"/>
      <c r="E304" s="20">
        <v>12</v>
      </c>
      <c r="F304" s="14">
        <v>0</v>
      </c>
      <c r="G304" s="49" t="str">
        <f t="shared" si="29"/>
        <v/>
      </c>
      <c r="H304" s="33">
        <f t="shared" si="30"/>
        <v>4.4661133648442444E-2</v>
      </c>
      <c r="I304" s="33" t="str">
        <f t="shared" si="31"/>
        <v/>
      </c>
      <c r="J304" s="20">
        <v>15</v>
      </c>
      <c r="K304" s="14">
        <v>0</v>
      </c>
      <c r="L304" s="49" t="str">
        <f t="shared" si="32"/>
        <v/>
      </c>
      <c r="M304" s="33">
        <f t="shared" si="33"/>
        <v>3.0916998165591441E-2</v>
      </c>
      <c r="N304" s="34" t="str">
        <f t="shared" si="34"/>
        <v/>
      </c>
    </row>
    <row r="305" spans="1:14" ht="14.25" hidden="1" outlineLevel="1" x14ac:dyDescent="0.25">
      <c r="A305" s="36"/>
      <c r="B305" s="50" t="s">
        <v>334</v>
      </c>
      <c r="C305" s="42" t="str">
        <f t="shared" si="28"/>
        <v/>
      </c>
      <c r="D305" s="48"/>
      <c r="E305" s="20">
        <v>6</v>
      </c>
      <c r="F305" s="14">
        <v>0</v>
      </c>
      <c r="G305" s="49" t="str">
        <f t="shared" si="29"/>
        <v/>
      </c>
      <c r="H305" s="33">
        <f t="shared" si="30"/>
        <v>2.2330566824221222E-2</v>
      </c>
      <c r="I305" s="33" t="str">
        <f t="shared" si="31"/>
        <v/>
      </c>
      <c r="J305" s="20">
        <v>7</v>
      </c>
      <c r="K305" s="14">
        <v>0</v>
      </c>
      <c r="L305" s="49" t="str">
        <f t="shared" si="32"/>
        <v/>
      </c>
      <c r="M305" s="33">
        <f t="shared" si="33"/>
        <v>1.4427932477276006E-2</v>
      </c>
      <c r="N305" s="34" t="str">
        <f t="shared" si="34"/>
        <v/>
      </c>
    </row>
    <row r="306" spans="1:14" ht="14.25" hidden="1" outlineLevel="1" x14ac:dyDescent="0.25">
      <c r="A306" s="36"/>
      <c r="B306" s="50" t="s">
        <v>253</v>
      </c>
      <c r="C306" s="42" t="str">
        <f t="shared" si="28"/>
        <v/>
      </c>
      <c r="D306" s="48"/>
      <c r="E306" s="20">
        <v>4</v>
      </c>
      <c r="F306" s="14">
        <v>0</v>
      </c>
      <c r="G306" s="49" t="str">
        <f t="shared" si="29"/>
        <v/>
      </c>
      <c r="H306" s="33">
        <f t="shared" si="30"/>
        <v>1.4887044549480815E-2</v>
      </c>
      <c r="I306" s="33" t="str">
        <f t="shared" si="31"/>
        <v/>
      </c>
      <c r="J306" s="20">
        <v>5</v>
      </c>
      <c r="K306" s="14">
        <v>0</v>
      </c>
      <c r="L306" s="49" t="str">
        <f t="shared" si="32"/>
        <v/>
      </c>
      <c r="M306" s="33">
        <f t="shared" si="33"/>
        <v>1.0305666055197147E-2</v>
      </c>
      <c r="N306" s="34" t="str">
        <f t="shared" si="34"/>
        <v/>
      </c>
    </row>
    <row r="307" spans="1:14" ht="14.25" hidden="1" outlineLevel="1" x14ac:dyDescent="0.25">
      <c r="A307" s="36"/>
      <c r="B307" s="50" t="s">
        <v>251</v>
      </c>
      <c r="C307" s="42" t="str">
        <f t="shared" si="28"/>
        <v/>
      </c>
      <c r="D307" s="48"/>
      <c r="E307" s="20">
        <v>2</v>
      </c>
      <c r="F307" s="14">
        <v>0</v>
      </c>
      <c r="G307" s="49" t="str">
        <f t="shared" si="29"/>
        <v/>
      </c>
      <c r="H307" s="33">
        <f t="shared" si="30"/>
        <v>7.4435222747404077E-3</v>
      </c>
      <c r="I307" s="33" t="str">
        <f t="shared" si="31"/>
        <v/>
      </c>
      <c r="J307" s="20">
        <v>3</v>
      </c>
      <c r="K307" s="14">
        <v>0</v>
      </c>
      <c r="L307" s="49" t="str">
        <f t="shared" si="32"/>
        <v/>
      </c>
      <c r="M307" s="33">
        <f t="shared" si="33"/>
        <v>6.1833996331182878E-3</v>
      </c>
      <c r="N307" s="34" t="str">
        <f t="shared" si="34"/>
        <v/>
      </c>
    </row>
    <row r="308" spans="1:14" ht="14.25" collapsed="1" x14ac:dyDescent="0.25">
      <c r="A308" s="36" t="s">
        <v>335</v>
      </c>
      <c r="B308" s="1" t="s">
        <v>336</v>
      </c>
      <c r="C308" s="42">
        <f t="shared" si="28"/>
        <v>-33.333333333333329</v>
      </c>
      <c r="D308" s="48"/>
      <c r="E308" s="20">
        <v>11</v>
      </c>
      <c r="F308" s="14">
        <v>9</v>
      </c>
      <c r="G308" s="49">
        <f t="shared" si="29"/>
        <v>22.222222222222221</v>
      </c>
      <c r="H308" s="33">
        <f t="shared" si="30"/>
        <v>4.0939372511072242E-2</v>
      </c>
      <c r="I308" s="33">
        <f t="shared" si="31"/>
        <v>3.7918685485569835E-2</v>
      </c>
      <c r="J308" s="20">
        <v>14</v>
      </c>
      <c r="K308" s="14">
        <v>21</v>
      </c>
      <c r="L308" s="49">
        <f t="shared" si="32"/>
        <v>-33.333333333333329</v>
      </c>
      <c r="M308" s="33">
        <f t="shared" si="33"/>
        <v>2.8855864954552012E-2</v>
      </c>
      <c r="N308" s="34">
        <f t="shared" si="34"/>
        <v>4.7572661577146999E-2</v>
      </c>
    </row>
    <row r="309" spans="1:14" ht="14.25" hidden="1" outlineLevel="1" x14ac:dyDescent="0.25">
      <c r="A309" s="36"/>
      <c r="B309" s="50" t="s">
        <v>337</v>
      </c>
      <c r="C309" s="42">
        <f t="shared" si="28"/>
        <v>-22.222222222222221</v>
      </c>
      <c r="D309" s="48"/>
      <c r="E309" s="20">
        <v>11</v>
      </c>
      <c r="F309" s="14">
        <v>8</v>
      </c>
      <c r="G309" s="49">
        <f t="shared" si="29"/>
        <v>37.5</v>
      </c>
      <c r="H309" s="33">
        <f t="shared" si="30"/>
        <v>4.0939372511072242E-2</v>
      </c>
      <c r="I309" s="33">
        <f t="shared" si="31"/>
        <v>3.3705498209395404E-2</v>
      </c>
      <c r="J309" s="20">
        <v>14</v>
      </c>
      <c r="K309" s="14">
        <v>18</v>
      </c>
      <c r="L309" s="49">
        <f t="shared" si="32"/>
        <v>-22.222222222222221</v>
      </c>
      <c r="M309" s="33">
        <f t="shared" si="33"/>
        <v>2.8855864954552012E-2</v>
      </c>
      <c r="N309" s="34">
        <f t="shared" si="34"/>
        <v>4.0776567066126E-2</v>
      </c>
    </row>
    <row r="310" spans="1:14" ht="14.25" hidden="1" outlineLevel="1" x14ac:dyDescent="0.25">
      <c r="A310" s="36"/>
      <c r="B310" s="50" t="s">
        <v>338</v>
      </c>
      <c r="C310" s="42">
        <f t="shared" si="28"/>
        <v>-100</v>
      </c>
      <c r="D310" s="48"/>
      <c r="E310" s="20">
        <v>0</v>
      </c>
      <c r="F310" s="14">
        <v>1</v>
      </c>
      <c r="G310" s="49">
        <f t="shared" si="29"/>
        <v>-100</v>
      </c>
      <c r="H310" s="33" t="str">
        <f t="shared" si="30"/>
        <v/>
      </c>
      <c r="I310" s="33">
        <f t="shared" si="31"/>
        <v>4.2131872761744255E-3</v>
      </c>
      <c r="J310" s="20">
        <v>0</v>
      </c>
      <c r="K310" s="14">
        <v>3</v>
      </c>
      <c r="L310" s="49">
        <f t="shared" si="32"/>
        <v>-100</v>
      </c>
      <c r="M310" s="33" t="str">
        <f t="shared" si="33"/>
        <v/>
      </c>
      <c r="N310" s="34">
        <f t="shared" si="34"/>
        <v>6.7960945110210006E-3</v>
      </c>
    </row>
    <row r="311" spans="1:14" ht="14.25" collapsed="1" x14ac:dyDescent="0.25">
      <c r="A311" s="36" t="s">
        <v>339</v>
      </c>
      <c r="B311" s="1" t="s">
        <v>340</v>
      </c>
      <c r="C311" s="42">
        <f t="shared" si="28"/>
        <v>-60.869565217391312</v>
      </c>
      <c r="D311" s="48"/>
      <c r="E311" s="20">
        <v>7</v>
      </c>
      <c r="F311" s="14">
        <v>12</v>
      </c>
      <c r="G311" s="49">
        <f t="shared" si="29"/>
        <v>-41.666666666666671</v>
      </c>
      <c r="H311" s="33">
        <f t="shared" si="30"/>
        <v>2.6052327961591428E-2</v>
      </c>
      <c r="I311" s="33">
        <f t="shared" si="31"/>
        <v>5.0558247314093113E-2</v>
      </c>
      <c r="J311" s="20">
        <v>9</v>
      </c>
      <c r="K311" s="14">
        <v>23</v>
      </c>
      <c r="L311" s="49">
        <f t="shared" si="32"/>
        <v>-60.869565217391312</v>
      </c>
      <c r="M311" s="33">
        <f t="shared" si="33"/>
        <v>1.8550198899354865E-2</v>
      </c>
      <c r="N311" s="34">
        <f t="shared" si="34"/>
        <v>5.2103391251160994E-2</v>
      </c>
    </row>
    <row r="312" spans="1:14" ht="14.25" hidden="1" outlineLevel="1" x14ac:dyDescent="0.25">
      <c r="A312" s="36"/>
      <c r="B312" s="50" t="s">
        <v>341</v>
      </c>
      <c r="C312" s="42" t="str">
        <f t="shared" si="28"/>
        <v/>
      </c>
      <c r="D312" s="48"/>
      <c r="E312" s="20">
        <v>4</v>
      </c>
      <c r="F312" s="14">
        <v>0</v>
      </c>
      <c r="G312" s="49" t="str">
        <f t="shared" si="29"/>
        <v/>
      </c>
      <c r="H312" s="33">
        <f t="shared" si="30"/>
        <v>1.4887044549480815E-2</v>
      </c>
      <c r="I312" s="33" t="str">
        <f t="shared" si="31"/>
        <v/>
      </c>
      <c r="J312" s="20">
        <v>5</v>
      </c>
      <c r="K312" s="14">
        <v>0</v>
      </c>
      <c r="L312" s="49" t="str">
        <f t="shared" si="32"/>
        <v/>
      </c>
      <c r="M312" s="33">
        <f t="shared" si="33"/>
        <v>1.0305666055197147E-2</v>
      </c>
      <c r="N312" s="34" t="str">
        <f t="shared" si="34"/>
        <v/>
      </c>
    </row>
    <row r="313" spans="1:14" ht="14.25" hidden="1" outlineLevel="1" x14ac:dyDescent="0.25">
      <c r="A313" s="36"/>
      <c r="B313" s="50" t="s">
        <v>342</v>
      </c>
      <c r="C313" s="42">
        <f t="shared" si="28"/>
        <v>-40</v>
      </c>
      <c r="D313" s="48"/>
      <c r="E313" s="20">
        <v>3</v>
      </c>
      <c r="F313" s="14">
        <v>2</v>
      </c>
      <c r="G313" s="49">
        <f t="shared" si="29"/>
        <v>50</v>
      </c>
      <c r="H313" s="33">
        <f t="shared" si="30"/>
        <v>1.1165283412110611E-2</v>
      </c>
      <c r="I313" s="33">
        <f t="shared" si="31"/>
        <v>8.426374552348851E-3</v>
      </c>
      <c r="J313" s="20">
        <v>3</v>
      </c>
      <c r="K313" s="14">
        <v>5</v>
      </c>
      <c r="L313" s="49">
        <f t="shared" si="32"/>
        <v>-40</v>
      </c>
      <c r="M313" s="33">
        <f t="shared" si="33"/>
        <v>6.1833996331182878E-3</v>
      </c>
      <c r="N313" s="34">
        <f t="shared" si="34"/>
        <v>1.1326824185035E-2</v>
      </c>
    </row>
    <row r="314" spans="1:14" ht="14.25" hidden="1" outlineLevel="1" x14ac:dyDescent="0.25">
      <c r="A314" s="36"/>
      <c r="B314" s="50" t="s">
        <v>343</v>
      </c>
      <c r="C314" s="42" t="str">
        <f t="shared" si="28"/>
        <v/>
      </c>
      <c r="D314" s="48"/>
      <c r="E314" s="20">
        <v>0</v>
      </c>
      <c r="F314" s="14">
        <v>0</v>
      </c>
      <c r="G314" s="49" t="str">
        <f t="shared" si="29"/>
        <v/>
      </c>
      <c r="H314" s="33" t="str">
        <f t="shared" si="30"/>
        <v/>
      </c>
      <c r="I314" s="33" t="str">
        <f t="shared" si="31"/>
        <v/>
      </c>
      <c r="J314" s="20">
        <v>1</v>
      </c>
      <c r="K314" s="14">
        <v>0</v>
      </c>
      <c r="L314" s="49" t="str">
        <f t="shared" si="32"/>
        <v/>
      </c>
      <c r="M314" s="33">
        <f t="shared" si="33"/>
        <v>2.0611332110394291E-3</v>
      </c>
      <c r="N314" s="34" t="str">
        <f t="shared" si="34"/>
        <v/>
      </c>
    </row>
    <row r="315" spans="1:14" ht="14.25" hidden="1" outlineLevel="1" x14ac:dyDescent="0.25">
      <c r="A315" s="36"/>
      <c r="B315" s="50" t="s">
        <v>344</v>
      </c>
      <c r="C315" s="42">
        <f t="shared" si="28"/>
        <v>-100</v>
      </c>
      <c r="D315" s="48"/>
      <c r="E315" s="20">
        <v>0</v>
      </c>
      <c r="F315" s="14">
        <v>10</v>
      </c>
      <c r="G315" s="49">
        <f t="shared" si="29"/>
        <v>-100</v>
      </c>
      <c r="H315" s="33" t="str">
        <f t="shared" si="30"/>
        <v/>
      </c>
      <c r="I315" s="33">
        <f t="shared" si="31"/>
        <v>4.2131872761744259E-2</v>
      </c>
      <c r="J315" s="20">
        <v>0</v>
      </c>
      <c r="K315" s="14">
        <v>18</v>
      </c>
      <c r="L315" s="49">
        <f t="shared" si="32"/>
        <v>-100</v>
      </c>
      <c r="M315" s="33" t="str">
        <f t="shared" si="33"/>
        <v/>
      </c>
      <c r="N315" s="34">
        <f t="shared" si="34"/>
        <v>4.0776567066126E-2</v>
      </c>
    </row>
    <row r="316" spans="1:14" ht="14.25" collapsed="1" x14ac:dyDescent="0.25">
      <c r="A316" s="36" t="s">
        <v>345</v>
      </c>
      <c r="B316" s="1" t="s">
        <v>346</v>
      </c>
      <c r="C316" s="42">
        <f t="shared" si="28"/>
        <v>33.333333333333329</v>
      </c>
      <c r="D316" s="48"/>
      <c r="E316" s="20">
        <v>3</v>
      </c>
      <c r="F316" s="14">
        <v>6</v>
      </c>
      <c r="G316" s="49">
        <f t="shared" si="29"/>
        <v>-50</v>
      </c>
      <c r="H316" s="33">
        <f t="shared" si="30"/>
        <v>1.1165283412110611E-2</v>
      </c>
      <c r="I316" s="33">
        <f t="shared" si="31"/>
        <v>2.5279123657046557E-2</v>
      </c>
      <c r="J316" s="20">
        <v>8</v>
      </c>
      <c r="K316" s="14">
        <v>6</v>
      </c>
      <c r="L316" s="49">
        <f t="shared" si="32"/>
        <v>33.333333333333329</v>
      </c>
      <c r="M316" s="33">
        <f t="shared" si="33"/>
        <v>1.6489065688315433E-2</v>
      </c>
      <c r="N316" s="34">
        <f t="shared" si="34"/>
        <v>1.3592189022042001E-2</v>
      </c>
    </row>
    <row r="317" spans="1:14" ht="14.25" hidden="1" outlineLevel="1" x14ac:dyDescent="0.25">
      <c r="A317" s="36"/>
      <c r="B317" s="50" t="s">
        <v>347</v>
      </c>
      <c r="C317" s="42">
        <f t="shared" si="28"/>
        <v>400</v>
      </c>
      <c r="D317" s="48"/>
      <c r="E317" s="20">
        <v>3</v>
      </c>
      <c r="F317" s="14">
        <v>1</v>
      </c>
      <c r="G317" s="49">
        <f t="shared" si="29"/>
        <v>200</v>
      </c>
      <c r="H317" s="33">
        <f t="shared" si="30"/>
        <v>1.1165283412110611E-2</v>
      </c>
      <c r="I317" s="33">
        <f t="shared" si="31"/>
        <v>4.2131872761744255E-3</v>
      </c>
      <c r="J317" s="20">
        <v>5</v>
      </c>
      <c r="K317" s="14">
        <v>1</v>
      </c>
      <c r="L317" s="49">
        <f t="shared" si="32"/>
        <v>400</v>
      </c>
      <c r="M317" s="33">
        <f t="shared" si="33"/>
        <v>1.0305666055197147E-2</v>
      </c>
      <c r="N317" s="34">
        <f t="shared" si="34"/>
        <v>2.2653648370069999E-3</v>
      </c>
    </row>
    <row r="318" spans="1:14" ht="14.25" hidden="1" outlineLevel="1" x14ac:dyDescent="0.25">
      <c r="A318" s="36"/>
      <c r="B318" s="50" t="s">
        <v>348</v>
      </c>
      <c r="C318" s="42" t="str">
        <f t="shared" si="28"/>
        <v/>
      </c>
      <c r="D318" s="48"/>
      <c r="E318" s="20">
        <v>0</v>
      </c>
      <c r="F318" s="14">
        <v>0</v>
      </c>
      <c r="G318" s="49" t="str">
        <f t="shared" si="29"/>
        <v/>
      </c>
      <c r="H318" s="33" t="str">
        <f t="shared" si="30"/>
        <v/>
      </c>
      <c r="I318" s="33" t="str">
        <f t="shared" si="31"/>
        <v/>
      </c>
      <c r="J318" s="20">
        <v>3</v>
      </c>
      <c r="K318" s="14">
        <v>0</v>
      </c>
      <c r="L318" s="49" t="str">
        <f t="shared" si="32"/>
        <v/>
      </c>
      <c r="M318" s="33">
        <f t="shared" si="33"/>
        <v>6.1833996331182878E-3</v>
      </c>
      <c r="N318" s="34" t="str">
        <f t="shared" si="34"/>
        <v/>
      </c>
    </row>
    <row r="319" spans="1:14" ht="14.25" hidden="1" outlineLevel="1" x14ac:dyDescent="0.25">
      <c r="A319" s="36"/>
      <c r="B319" s="50" t="s">
        <v>349</v>
      </c>
      <c r="C319" s="42">
        <f t="shared" si="28"/>
        <v>-100</v>
      </c>
      <c r="D319" s="48"/>
      <c r="E319" s="20">
        <v>0</v>
      </c>
      <c r="F319" s="14">
        <v>3</v>
      </c>
      <c r="G319" s="49">
        <f t="shared" si="29"/>
        <v>-100</v>
      </c>
      <c r="H319" s="33" t="str">
        <f t="shared" si="30"/>
        <v/>
      </c>
      <c r="I319" s="33">
        <f t="shared" si="31"/>
        <v>1.2639561828523278E-2</v>
      </c>
      <c r="J319" s="20">
        <v>0</v>
      </c>
      <c r="K319" s="14">
        <v>3</v>
      </c>
      <c r="L319" s="49">
        <f t="shared" si="32"/>
        <v>-100</v>
      </c>
      <c r="M319" s="33" t="str">
        <f t="shared" si="33"/>
        <v/>
      </c>
      <c r="N319" s="34">
        <f t="shared" si="34"/>
        <v>6.7960945110210006E-3</v>
      </c>
    </row>
    <row r="320" spans="1:14" ht="14.25" hidden="1" outlineLevel="1" x14ac:dyDescent="0.25">
      <c r="A320" s="36"/>
      <c r="B320" s="50" t="s">
        <v>350</v>
      </c>
      <c r="C320" s="42">
        <f t="shared" si="28"/>
        <v>-100</v>
      </c>
      <c r="D320" s="48"/>
      <c r="E320" s="20">
        <v>0</v>
      </c>
      <c r="F320" s="14">
        <v>2</v>
      </c>
      <c r="G320" s="49">
        <f t="shared" si="29"/>
        <v>-100</v>
      </c>
      <c r="H320" s="33" t="str">
        <f t="shared" si="30"/>
        <v/>
      </c>
      <c r="I320" s="33">
        <f t="shared" si="31"/>
        <v>8.426374552348851E-3</v>
      </c>
      <c r="J320" s="20">
        <v>0</v>
      </c>
      <c r="K320" s="14">
        <v>2</v>
      </c>
      <c r="L320" s="49">
        <f t="shared" si="32"/>
        <v>-100</v>
      </c>
      <c r="M320" s="33" t="str">
        <f t="shared" si="33"/>
        <v/>
      </c>
      <c r="N320" s="34">
        <f t="shared" si="34"/>
        <v>4.5307296740139998E-3</v>
      </c>
    </row>
    <row r="321" spans="1:14" ht="14.25" collapsed="1" x14ac:dyDescent="0.25">
      <c r="A321" s="36" t="s">
        <v>351</v>
      </c>
      <c r="B321" s="1" t="s">
        <v>352</v>
      </c>
      <c r="C321" s="42">
        <f t="shared" si="28"/>
        <v>-96.15384615384616</v>
      </c>
      <c r="D321" s="48"/>
      <c r="E321" s="20">
        <v>1</v>
      </c>
      <c r="F321" s="14">
        <v>66</v>
      </c>
      <c r="G321" s="49">
        <f t="shared" si="29"/>
        <v>-98.484848484848484</v>
      </c>
      <c r="H321" s="33">
        <f t="shared" si="30"/>
        <v>3.7217611373702038E-3</v>
      </c>
      <c r="I321" s="33">
        <f t="shared" si="31"/>
        <v>0.27807036022751208</v>
      </c>
      <c r="J321" s="20">
        <v>6</v>
      </c>
      <c r="K321" s="14">
        <v>156</v>
      </c>
      <c r="L321" s="49">
        <f t="shared" si="32"/>
        <v>-96.15384615384616</v>
      </c>
      <c r="M321" s="33">
        <f t="shared" si="33"/>
        <v>1.2366799266236576E-2</v>
      </c>
      <c r="N321" s="34">
        <f t="shared" si="34"/>
        <v>0.35339691457309202</v>
      </c>
    </row>
    <row r="322" spans="1:14" ht="14.25" hidden="1" outlineLevel="1" x14ac:dyDescent="0.25">
      <c r="A322" s="36"/>
      <c r="B322" s="50" t="s">
        <v>353</v>
      </c>
      <c r="C322" s="42">
        <f t="shared" si="28"/>
        <v>-33.333333333333329</v>
      </c>
      <c r="D322" s="48"/>
      <c r="E322" s="20">
        <v>1</v>
      </c>
      <c r="F322" s="14">
        <v>6</v>
      </c>
      <c r="G322" s="49">
        <f t="shared" si="29"/>
        <v>-83.333333333333343</v>
      </c>
      <c r="H322" s="33">
        <f t="shared" si="30"/>
        <v>3.7217611373702038E-3</v>
      </c>
      <c r="I322" s="33">
        <f t="shared" si="31"/>
        <v>2.5279123657046557E-2</v>
      </c>
      <c r="J322" s="20">
        <v>4</v>
      </c>
      <c r="K322" s="14">
        <v>6</v>
      </c>
      <c r="L322" s="49">
        <f t="shared" si="32"/>
        <v>-33.333333333333329</v>
      </c>
      <c r="M322" s="33">
        <f t="shared" si="33"/>
        <v>8.2445328441577165E-3</v>
      </c>
      <c r="N322" s="34">
        <f t="shared" si="34"/>
        <v>1.3592189022042001E-2</v>
      </c>
    </row>
    <row r="323" spans="1:14" ht="14.25" hidden="1" outlineLevel="1" x14ac:dyDescent="0.25">
      <c r="A323" s="36"/>
      <c r="B323" s="50" t="s">
        <v>352</v>
      </c>
      <c r="C323" s="42">
        <f t="shared" si="28"/>
        <v>-98.666666666666671</v>
      </c>
      <c r="D323" s="48"/>
      <c r="E323" s="20">
        <v>0</v>
      </c>
      <c r="F323" s="14">
        <v>60</v>
      </c>
      <c r="G323" s="49">
        <f t="shared" si="29"/>
        <v>-100</v>
      </c>
      <c r="H323" s="33" t="str">
        <f t="shared" si="30"/>
        <v/>
      </c>
      <c r="I323" s="33">
        <f t="shared" si="31"/>
        <v>0.25279123657046554</v>
      </c>
      <c r="J323" s="20">
        <v>2</v>
      </c>
      <c r="K323" s="14">
        <v>150</v>
      </c>
      <c r="L323" s="49">
        <f t="shared" si="32"/>
        <v>-98.666666666666671</v>
      </c>
      <c r="M323" s="33">
        <f t="shared" si="33"/>
        <v>4.1222664220788583E-3</v>
      </c>
      <c r="N323" s="34">
        <f t="shared" si="34"/>
        <v>0.33980472555105001</v>
      </c>
    </row>
    <row r="324" spans="1:14" ht="14.25" collapsed="1" x14ac:dyDescent="0.25">
      <c r="A324" s="36" t="s">
        <v>354</v>
      </c>
      <c r="B324" s="1" t="s">
        <v>355</v>
      </c>
      <c r="C324" s="42">
        <f t="shared" si="28"/>
        <v>33.333333333333329</v>
      </c>
      <c r="D324" s="48"/>
      <c r="E324" s="20">
        <v>2</v>
      </c>
      <c r="F324" s="14">
        <v>3</v>
      </c>
      <c r="G324" s="49">
        <f t="shared" si="29"/>
        <v>-33.333333333333329</v>
      </c>
      <c r="H324" s="33">
        <f t="shared" si="30"/>
        <v>7.4435222747404077E-3</v>
      </c>
      <c r="I324" s="33">
        <f t="shared" si="31"/>
        <v>1.2639561828523278E-2</v>
      </c>
      <c r="J324" s="20">
        <v>4</v>
      </c>
      <c r="K324" s="14">
        <v>3</v>
      </c>
      <c r="L324" s="49">
        <f t="shared" si="32"/>
        <v>33.333333333333329</v>
      </c>
      <c r="M324" s="33">
        <f t="shared" si="33"/>
        <v>8.2445328441577165E-3</v>
      </c>
      <c r="N324" s="34">
        <f t="shared" si="34"/>
        <v>6.7960945110210006E-3</v>
      </c>
    </row>
    <row r="325" spans="1:14" ht="14.25" hidden="1" outlineLevel="1" x14ac:dyDescent="0.25">
      <c r="A325" s="36"/>
      <c r="B325" s="50" t="s">
        <v>355</v>
      </c>
      <c r="C325" s="42">
        <f t="shared" si="28"/>
        <v>33.333333333333329</v>
      </c>
      <c r="D325" s="48"/>
      <c r="E325" s="20">
        <v>2</v>
      </c>
      <c r="F325" s="14">
        <v>3</v>
      </c>
      <c r="G325" s="49">
        <f t="shared" si="29"/>
        <v>-33.333333333333329</v>
      </c>
      <c r="H325" s="33">
        <f t="shared" si="30"/>
        <v>7.4435222747404077E-3</v>
      </c>
      <c r="I325" s="33">
        <f t="shared" si="31"/>
        <v>1.2639561828523278E-2</v>
      </c>
      <c r="J325" s="20">
        <v>4</v>
      </c>
      <c r="K325" s="14">
        <v>3</v>
      </c>
      <c r="L325" s="49">
        <f t="shared" si="32"/>
        <v>33.333333333333329</v>
      </c>
      <c r="M325" s="33">
        <f t="shared" si="33"/>
        <v>8.2445328441577165E-3</v>
      </c>
      <c r="N325" s="34">
        <f t="shared" si="34"/>
        <v>6.7960945110210006E-3</v>
      </c>
    </row>
    <row r="326" spans="1:14" collapsed="1" x14ac:dyDescent="0.25">
      <c r="A326" s="36" t="s">
        <v>356</v>
      </c>
      <c r="B326" s="1" t="s">
        <v>357</v>
      </c>
      <c r="C326" s="42">
        <f t="shared" si="28"/>
        <v>200</v>
      </c>
      <c r="D326" s="48"/>
      <c r="E326" s="20">
        <v>2</v>
      </c>
      <c r="F326" s="14">
        <v>1</v>
      </c>
      <c r="G326" s="49">
        <f t="shared" si="29"/>
        <v>100</v>
      </c>
      <c r="H326" s="33">
        <f t="shared" si="30"/>
        <v>7.4435222747404077E-3</v>
      </c>
      <c r="I326" s="33">
        <f t="shared" si="31"/>
        <v>4.2131872761744255E-3</v>
      </c>
      <c r="J326" s="20">
        <v>3</v>
      </c>
      <c r="K326" s="14">
        <v>1</v>
      </c>
      <c r="L326" s="49">
        <f t="shared" si="32"/>
        <v>200</v>
      </c>
      <c r="M326" s="33">
        <f t="shared" si="33"/>
        <v>6.1833996331182878E-3</v>
      </c>
      <c r="N326" s="34">
        <f t="shared" si="34"/>
        <v>2.2653648370069999E-3</v>
      </c>
    </row>
    <row r="327" spans="1:14" ht="14.25" hidden="1" outlineLevel="1" x14ac:dyDescent="0.25">
      <c r="A327" s="36"/>
      <c r="B327" s="50" t="s">
        <v>357</v>
      </c>
      <c r="C327" s="42">
        <f t="shared" si="28"/>
        <v>200</v>
      </c>
      <c r="D327" s="48"/>
      <c r="E327" s="20">
        <v>2</v>
      </c>
      <c r="F327" s="14">
        <v>1</v>
      </c>
      <c r="G327" s="49">
        <f t="shared" si="29"/>
        <v>100</v>
      </c>
      <c r="H327" s="33">
        <f t="shared" si="30"/>
        <v>7.4435222747404077E-3</v>
      </c>
      <c r="I327" s="33">
        <f t="shared" si="31"/>
        <v>4.2131872761744255E-3</v>
      </c>
      <c r="J327" s="20">
        <v>3</v>
      </c>
      <c r="K327" s="14">
        <v>1</v>
      </c>
      <c r="L327" s="49">
        <f t="shared" si="32"/>
        <v>200</v>
      </c>
      <c r="M327" s="33">
        <f t="shared" si="33"/>
        <v>6.1833996331182878E-3</v>
      </c>
      <c r="N327" s="34">
        <f t="shared" si="34"/>
        <v>2.2653648370069999E-3</v>
      </c>
    </row>
    <row r="328" spans="1:14" collapsed="1" x14ac:dyDescent="0.25">
      <c r="A328" s="36" t="s">
        <v>358</v>
      </c>
      <c r="B328" s="1" t="s">
        <v>359</v>
      </c>
      <c r="C328" s="42" t="str">
        <f t="shared" si="28"/>
        <v/>
      </c>
      <c r="D328" s="48"/>
      <c r="E328" s="20">
        <v>2</v>
      </c>
      <c r="F328" s="14">
        <v>0</v>
      </c>
      <c r="G328" s="49" t="str">
        <f t="shared" si="29"/>
        <v/>
      </c>
      <c r="H328" s="33">
        <f t="shared" si="30"/>
        <v>7.4435222747404077E-3</v>
      </c>
      <c r="I328" s="33" t="str">
        <f t="shared" si="31"/>
        <v/>
      </c>
      <c r="J328" s="20">
        <v>2</v>
      </c>
      <c r="K328" s="14">
        <v>0</v>
      </c>
      <c r="L328" s="49" t="str">
        <f t="shared" si="32"/>
        <v/>
      </c>
      <c r="M328" s="33">
        <f t="shared" si="33"/>
        <v>4.1222664220788583E-3</v>
      </c>
      <c r="N328" s="34" t="str">
        <f t="shared" si="34"/>
        <v/>
      </c>
    </row>
    <row r="329" spans="1:14" ht="14.25" hidden="1" outlineLevel="1" x14ac:dyDescent="0.25">
      <c r="A329" s="36"/>
      <c r="B329" s="50" t="s">
        <v>360</v>
      </c>
      <c r="C329" s="42" t="str">
        <f t="shared" si="28"/>
        <v/>
      </c>
      <c r="D329" s="48"/>
      <c r="E329" s="20">
        <v>2</v>
      </c>
      <c r="F329" s="14">
        <v>0</v>
      </c>
      <c r="G329" s="49" t="str">
        <f t="shared" si="29"/>
        <v/>
      </c>
      <c r="H329" s="33">
        <f t="shared" si="30"/>
        <v>7.4435222747404077E-3</v>
      </c>
      <c r="I329" s="33" t="str">
        <f t="shared" si="31"/>
        <v/>
      </c>
      <c r="J329" s="20">
        <v>2</v>
      </c>
      <c r="K329" s="14">
        <v>0</v>
      </c>
      <c r="L329" s="49" t="str">
        <f t="shared" si="32"/>
        <v/>
      </c>
      <c r="M329" s="33">
        <f t="shared" si="33"/>
        <v>4.1222664220788583E-3</v>
      </c>
      <c r="N329" s="34" t="str">
        <f t="shared" si="34"/>
        <v/>
      </c>
    </row>
    <row r="330" spans="1:14" collapsed="1" x14ac:dyDescent="0.25">
      <c r="A330" s="36" t="s">
        <v>361</v>
      </c>
      <c r="B330" s="1" t="s">
        <v>349</v>
      </c>
      <c r="C330" s="42" t="str">
        <f t="shared" ref="C330:C343" si="35">IF(K330=0,"",SUM(((J330-K330)/K330)*100))</f>
        <v/>
      </c>
      <c r="D330" s="48"/>
      <c r="E330" s="20">
        <v>1</v>
      </c>
      <c r="F330" s="14">
        <v>0</v>
      </c>
      <c r="G330" s="49" t="str">
        <f t="shared" ref="G330:G343" si="36">IF(F330=0,"",SUM(((E330-F330)/F330)*100))</f>
        <v/>
      </c>
      <c r="H330" s="33">
        <f t="shared" ref="H330:H343" si="37">IF(E330=0,"",SUM((E330/CntPeriod)*100))</f>
        <v>3.7217611373702038E-3</v>
      </c>
      <c r="I330" s="33" t="str">
        <f t="shared" ref="I330:I343" si="38">IF(F330=0,"",SUM((F330/CntPeriodPrevYear)*100))</f>
        <v/>
      </c>
      <c r="J330" s="20">
        <v>2</v>
      </c>
      <c r="K330" s="14">
        <v>0</v>
      </c>
      <c r="L330" s="49" t="str">
        <f t="shared" ref="L330:L343" si="39">IF(K330=0,"",SUM(((J330-K330)/K330)*100))</f>
        <v/>
      </c>
      <c r="M330" s="33">
        <f t="shared" ref="M330:M343" si="40">IF(J330=0,"",SUM((J330/CntYearAck)*100))</f>
        <v>4.1222664220788583E-3</v>
      </c>
      <c r="N330" s="34" t="str">
        <f t="shared" ref="N330:N343" si="41">IF(K330=0,"",SUM((K330/CntPrevYearAck)*100))</f>
        <v/>
      </c>
    </row>
    <row r="331" spans="1:14" ht="14.25" hidden="1" outlineLevel="1" x14ac:dyDescent="0.25">
      <c r="A331" s="36"/>
      <c r="B331" s="50" t="s">
        <v>362</v>
      </c>
      <c r="C331" s="42" t="str">
        <f t="shared" si="35"/>
        <v/>
      </c>
      <c r="D331" s="48"/>
      <c r="E331" s="20">
        <v>1</v>
      </c>
      <c r="F331" s="14">
        <v>0</v>
      </c>
      <c r="G331" s="49" t="str">
        <f t="shared" si="36"/>
        <v/>
      </c>
      <c r="H331" s="33">
        <f t="shared" si="37"/>
        <v>3.7217611373702038E-3</v>
      </c>
      <c r="I331" s="33" t="str">
        <f t="shared" si="38"/>
        <v/>
      </c>
      <c r="J331" s="20">
        <v>2</v>
      </c>
      <c r="K331" s="14">
        <v>0</v>
      </c>
      <c r="L331" s="49" t="str">
        <f t="shared" si="39"/>
        <v/>
      </c>
      <c r="M331" s="33">
        <f t="shared" si="40"/>
        <v>4.1222664220788583E-3</v>
      </c>
      <c r="N331" s="34" t="str">
        <f t="shared" si="41"/>
        <v/>
      </c>
    </row>
    <row r="332" spans="1:14" collapsed="1" x14ac:dyDescent="0.25">
      <c r="A332" s="36" t="s">
        <v>363</v>
      </c>
      <c r="B332" s="1" t="s">
        <v>364</v>
      </c>
      <c r="C332" s="42" t="str">
        <f t="shared" si="35"/>
        <v/>
      </c>
      <c r="D332" s="48"/>
      <c r="E332" s="20">
        <v>0</v>
      </c>
      <c r="F332" s="14">
        <v>0</v>
      </c>
      <c r="G332" s="49" t="str">
        <f t="shared" si="36"/>
        <v/>
      </c>
      <c r="H332" s="33" t="str">
        <f t="shared" si="37"/>
        <v/>
      </c>
      <c r="I332" s="33" t="str">
        <f t="shared" si="38"/>
        <v/>
      </c>
      <c r="J332" s="20">
        <v>2</v>
      </c>
      <c r="K332" s="14">
        <v>0</v>
      </c>
      <c r="L332" s="49" t="str">
        <f t="shared" si="39"/>
        <v/>
      </c>
      <c r="M332" s="33">
        <f t="shared" si="40"/>
        <v>4.1222664220788583E-3</v>
      </c>
      <c r="N332" s="34" t="str">
        <f t="shared" si="41"/>
        <v/>
      </c>
    </row>
    <row r="333" spans="1:14" ht="14.25" hidden="1" outlineLevel="1" x14ac:dyDescent="0.25">
      <c r="A333" s="36"/>
      <c r="B333" s="50" t="s">
        <v>365</v>
      </c>
      <c r="C333" s="42" t="str">
        <f t="shared" si="35"/>
        <v/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2</v>
      </c>
      <c r="K333" s="14">
        <v>0</v>
      </c>
      <c r="L333" s="49" t="str">
        <f t="shared" si="39"/>
        <v/>
      </c>
      <c r="M333" s="33">
        <f t="shared" si="40"/>
        <v>4.1222664220788583E-3</v>
      </c>
      <c r="N333" s="34" t="str">
        <f t="shared" si="41"/>
        <v/>
      </c>
    </row>
    <row r="334" spans="1:14" collapsed="1" x14ac:dyDescent="0.25">
      <c r="A334" s="36" t="s">
        <v>366</v>
      </c>
      <c r="B334" s="1" t="s">
        <v>367</v>
      </c>
      <c r="C334" s="42">
        <f t="shared" si="35"/>
        <v>0</v>
      </c>
      <c r="D334" s="48"/>
      <c r="E334" s="20">
        <v>1</v>
      </c>
      <c r="F334" s="14">
        <v>1</v>
      </c>
      <c r="G334" s="49">
        <f t="shared" si="36"/>
        <v>0</v>
      </c>
      <c r="H334" s="33">
        <f t="shared" si="37"/>
        <v>3.7217611373702038E-3</v>
      </c>
      <c r="I334" s="33">
        <f t="shared" si="38"/>
        <v>4.2131872761744255E-3</v>
      </c>
      <c r="J334" s="20">
        <v>1</v>
      </c>
      <c r="K334" s="14">
        <v>1</v>
      </c>
      <c r="L334" s="49">
        <f t="shared" si="39"/>
        <v>0</v>
      </c>
      <c r="M334" s="33">
        <f t="shared" si="40"/>
        <v>2.0611332110394291E-3</v>
      </c>
      <c r="N334" s="34">
        <f t="shared" si="41"/>
        <v>2.2653648370069999E-3</v>
      </c>
    </row>
    <row r="335" spans="1:14" ht="14.25" hidden="1" outlineLevel="1" x14ac:dyDescent="0.25">
      <c r="A335" s="36"/>
      <c r="B335" s="50" t="s">
        <v>368</v>
      </c>
      <c r="C335" s="42">
        <f t="shared" si="35"/>
        <v>0</v>
      </c>
      <c r="D335" s="48"/>
      <c r="E335" s="20">
        <v>1</v>
      </c>
      <c r="F335" s="14">
        <v>1</v>
      </c>
      <c r="G335" s="49">
        <f t="shared" si="36"/>
        <v>0</v>
      </c>
      <c r="H335" s="33">
        <f t="shared" si="37"/>
        <v>3.7217611373702038E-3</v>
      </c>
      <c r="I335" s="33">
        <f t="shared" si="38"/>
        <v>4.2131872761744255E-3</v>
      </c>
      <c r="J335" s="20">
        <v>1</v>
      </c>
      <c r="K335" s="14">
        <v>1</v>
      </c>
      <c r="L335" s="49">
        <f t="shared" si="39"/>
        <v>0</v>
      </c>
      <c r="M335" s="33">
        <f t="shared" si="40"/>
        <v>2.0611332110394291E-3</v>
      </c>
      <c r="N335" s="34">
        <f t="shared" si="41"/>
        <v>2.2653648370069999E-3</v>
      </c>
    </row>
    <row r="336" spans="1:14" collapsed="1" x14ac:dyDescent="0.25">
      <c r="A336" s="36" t="s">
        <v>369</v>
      </c>
      <c r="B336" s="1" t="s">
        <v>370</v>
      </c>
      <c r="C336" s="42" t="str">
        <f t="shared" si="35"/>
        <v/>
      </c>
      <c r="D336" s="48"/>
      <c r="E336" s="20">
        <v>1</v>
      </c>
      <c r="F336" s="14">
        <v>0</v>
      </c>
      <c r="G336" s="49" t="str">
        <f t="shared" si="36"/>
        <v/>
      </c>
      <c r="H336" s="33">
        <f t="shared" si="37"/>
        <v>3.7217611373702038E-3</v>
      </c>
      <c r="I336" s="33" t="str">
        <f t="shared" si="38"/>
        <v/>
      </c>
      <c r="J336" s="20">
        <v>1</v>
      </c>
      <c r="K336" s="14">
        <v>0</v>
      </c>
      <c r="L336" s="49" t="str">
        <f t="shared" si="39"/>
        <v/>
      </c>
      <c r="M336" s="33">
        <f t="shared" si="40"/>
        <v>2.0611332110394291E-3</v>
      </c>
      <c r="N336" s="34" t="str">
        <f t="shared" si="41"/>
        <v/>
      </c>
    </row>
    <row r="337" spans="1:14" ht="14.25" hidden="1" outlineLevel="1" x14ac:dyDescent="0.25">
      <c r="A337" s="36"/>
      <c r="B337" s="50" t="s">
        <v>370</v>
      </c>
      <c r="C337" s="42" t="str">
        <f t="shared" si="35"/>
        <v/>
      </c>
      <c r="D337" s="48"/>
      <c r="E337" s="20">
        <v>1</v>
      </c>
      <c r="F337" s="14">
        <v>0</v>
      </c>
      <c r="G337" s="49" t="str">
        <f t="shared" si="36"/>
        <v/>
      </c>
      <c r="H337" s="33">
        <f t="shared" si="37"/>
        <v>3.7217611373702038E-3</v>
      </c>
      <c r="I337" s="33" t="str">
        <f t="shared" si="38"/>
        <v/>
      </c>
      <c r="J337" s="20">
        <v>1</v>
      </c>
      <c r="K337" s="14">
        <v>0</v>
      </c>
      <c r="L337" s="49" t="str">
        <f t="shared" si="39"/>
        <v/>
      </c>
      <c r="M337" s="33">
        <f t="shared" si="40"/>
        <v>2.0611332110394291E-3</v>
      </c>
      <c r="N337" s="34" t="str">
        <f t="shared" si="41"/>
        <v/>
      </c>
    </row>
    <row r="338" spans="1:14" collapsed="1" x14ac:dyDescent="0.25">
      <c r="A338" s="36" t="s">
        <v>371</v>
      </c>
      <c r="B338" s="1" t="s">
        <v>372</v>
      </c>
      <c r="C338" s="42">
        <f t="shared" si="35"/>
        <v>0</v>
      </c>
      <c r="D338" s="48"/>
      <c r="E338" s="20">
        <v>0</v>
      </c>
      <c r="F338" s="14">
        <v>0</v>
      </c>
      <c r="G338" s="49" t="str">
        <f t="shared" si="36"/>
        <v/>
      </c>
      <c r="H338" s="33" t="str">
        <f t="shared" si="37"/>
        <v/>
      </c>
      <c r="I338" s="33" t="str">
        <f t="shared" si="38"/>
        <v/>
      </c>
      <c r="J338" s="20">
        <v>1</v>
      </c>
      <c r="K338" s="14">
        <v>1</v>
      </c>
      <c r="L338" s="49">
        <f t="shared" si="39"/>
        <v>0</v>
      </c>
      <c r="M338" s="33">
        <f t="shared" si="40"/>
        <v>2.0611332110394291E-3</v>
      </c>
      <c r="N338" s="34">
        <f t="shared" si="41"/>
        <v>2.2653648370069999E-3</v>
      </c>
    </row>
    <row r="339" spans="1:14" ht="14.25" hidden="1" outlineLevel="1" x14ac:dyDescent="0.25">
      <c r="A339" s="36"/>
      <c r="B339" s="50" t="s">
        <v>373</v>
      </c>
      <c r="C339" s="42">
        <f t="shared" si="35"/>
        <v>0</v>
      </c>
      <c r="D339" s="48"/>
      <c r="E339" s="20">
        <v>0</v>
      </c>
      <c r="F339" s="14">
        <v>0</v>
      </c>
      <c r="G339" s="49" t="str">
        <f t="shared" si="36"/>
        <v/>
      </c>
      <c r="H339" s="33" t="str">
        <f t="shared" si="37"/>
        <v/>
      </c>
      <c r="I339" s="33" t="str">
        <f t="shared" si="38"/>
        <v/>
      </c>
      <c r="J339" s="20">
        <v>1</v>
      </c>
      <c r="K339" s="14">
        <v>1</v>
      </c>
      <c r="L339" s="49">
        <f t="shared" si="39"/>
        <v>0</v>
      </c>
      <c r="M339" s="33">
        <f t="shared" si="40"/>
        <v>2.0611332110394291E-3</v>
      </c>
      <c r="N339" s="34">
        <f t="shared" si="41"/>
        <v>2.2653648370069999E-3</v>
      </c>
    </row>
    <row r="340" spans="1:14" collapsed="1" x14ac:dyDescent="0.25">
      <c r="A340" s="36" t="s">
        <v>374</v>
      </c>
      <c r="B340" s="1" t="s">
        <v>375</v>
      </c>
      <c r="C340" s="42">
        <f t="shared" si="35"/>
        <v>-100</v>
      </c>
      <c r="D340" s="48"/>
      <c r="E340" s="20">
        <v>0</v>
      </c>
      <c r="F340" s="14">
        <v>0</v>
      </c>
      <c r="G340" s="49" t="str">
        <f t="shared" si="36"/>
        <v/>
      </c>
      <c r="H340" s="33" t="str">
        <f t="shared" si="37"/>
        <v/>
      </c>
      <c r="I340" s="33" t="str">
        <f t="shared" si="38"/>
        <v/>
      </c>
      <c r="J340" s="20">
        <v>0</v>
      </c>
      <c r="K340" s="14">
        <v>6</v>
      </c>
      <c r="L340" s="49">
        <f t="shared" si="39"/>
        <v>-100</v>
      </c>
      <c r="M340" s="33" t="str">
        <f t="shared" si="40"/>
        <v/>
      </c>
      <c r="N340" s="34">
        <f t="shared" si="41"/>
        <v>1.3592189022042001E-2</v>
      </c>
    </row>
    <row r="341" spans="1:14" ht="14.25" hidden="1" outlineLevel="1" x14ac:dyDescent="0.25">
      <c r="A341" s="36"/>
      <c r="B341" s="50" t="s">
        <v>376</v>
      </c>
      <c r="C341" s="42">
        <f t="shared" si="35"/>
        <v>-100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0</v>
      </c>
      <c r="K341" s="14">
        <v>6</v>
      </c>
      <c r="L341" s="49">
        <f t="shared" si="39"/>
        <v>-100</v>
      </c>
      <c r="M341" s="33" t="str">
        <f t="shared" si="40"/>
        <v/>
      </c>
      <c r="N341" s="34">
        <f t="shared" si="41"/>
        <v>1.3592189022042001E-2</v>
      </c>
    </row>
    <row r="342" spans="1:14" collapsed="1" x14ac:dyDescent="0.25">
      <c r="A342" s="36" t="s">
        <v>377</v>
      </c>
      <c r="B342" s="1" t="s">
        <v>378</v>
      </c>
      <c r="C342" s="42">
        <f t="shared" si="35"/>
        <v>-100</v>
      </c>
      <c r="D342" s="48"/>
      <c r="E342" s="20">
        <v>0</v>
      </c>
      <c r="F342" s="14">
        <v>2</v>
      </c>
      <c r="G342" s="49">
        <f t="shared" si="36"/>
        <v>-100</v>
      </c>
      <c r="H342" s="33" t="str">
        <f t="shared" si="37"/>
        <v/>
      </c>
      <c r="I342" s="33">
        <f t="shared" si="38"/>
        <v>8.426374552348851E-3</v>
      </c>
      <c r="J342" s="20">
        <v>0</v>
      </c>
      <c r="K342" s="14">
        <v>3</v>
      </c>
      <c r="L342" s="49">
        <f t="shared" si="39"/>
        <v>-100</v>
      </c>
      <c r="M342" s="33" t="str">
        <f t="shared" si="40"/>
        <v/>
      </c>
      <c r="N342" s="34">
        <f t="shared" si="41"/>
        <v>6.7960945110210006E-3</v>
      </c>
    </row>
    <row r="343" spans="1:14" ht="14.25" hidden="1" outlineLevel="1" x14ac:dyDescent="0.25">
      <c r="A343" s="36"/>
      <c r="B343" s="50" t="s">
        <v>349</v>
      </c>
      <c r="C343" s="42">
        <f t="shared" si="35"/>
        <v>-100</v>
      </c>
      <c r="D343" s="48"/>
      <c r="E343" s="20">
        <v>0</v>
      </c>
      <c r="F343" s="14">
        <v>2</v>
      </c>
      <c r="G343" s="49">
        <f t="shared" si="36"/>
        <v>-100</v>
      </c>
      <c r="H343" s="33" t="str">
        <f t="shared" si="37"/>
        <v/>
      </c>
      <c r="I343" s="33">
        <f t="shared" si="38"/>
        <v>8.426374552348851E-3</v>
      </c>
      <c r="J343" s="20">
        <v>0</v>
      </c>
      <c r="K343" s="14">
        <v>3</v>
      </c>
      <c r="L343" s="49">
        <f t="shared" si="39"/>
        <v>-100</v>
      </c>
      <c r="M343" s="33" t="str">
        <f t="shared" si="40"/>
        <v/>
      </c>
      <c r="N343" s="34">
        <f t="shared" si="41"/>
        <v>6.7960945110210006E-3</v>
      </c>
    </row>
    <row r="344" spans="1:14" x14ac:dyDescent="0.25">
      <c r="A344" s="36"/>
      <c r="B344" s="19"/>
      <c r="C344" s="42"/>
      <c r="D344" s="48"/>
      <c r="E344" s="20"/>
      <c r="F344" s="14"/>
      <c r="G344" s="49"/>
      <c r="H344" s="33"/>
      <c r="I344" s="33"/>
      <c r="J344" s="20"/>
      <c r="K344" s="14"/>
      <c r="L344" s="49"/>
      <c r="M344" s="33"/>
      <c r="N344" s="34"/>
    </row>
    <row r="345" spans="1:14" ht="15" customHeight="1" x14ac:dyDescent="0.25">
      <c r="A345" s="18"/>
      <c r="B345" s="10" t="s">
        <v>4</v>
      </c>
      <c r="C345" s="43"/>
      <c r="D345" s="6"/>
      <c r="E345" s="11">
        <f>SUM(E10 + E18 + E35 + E50 + E66 + E76 + E87 + E110 + E118 + E135 + E147 + E159 + E171 + E182 + E191 + E204 + E211 + E219 + E225 + E236 + E241 + E252 + E259 + E264 + E270 + E275 + E280 + E287 + E292 + E298 + E300 + E302 + E304 + E308 + E311 + E316 + E321 + E324 + E326 + E328 + E330 + E332 + E334 + E336 + E338 + E340 + E342)</f>
        <v>26869</v>
      </c>
      <c r="F345" s="11">
        <f>SUM(F10 + F18 + F35 + F50 + F66 + F76 + F87 + F110 + F118 + F135 + F147 + F159 + F171 + F182 + F191 + F204 + F211 + F219 + F225 + F236 + F241 + F252 + F259 + F264 + F270 + F275 + F280 + F287 + F292 + F298 + F300 + F302 + F304 + F308 + F311 + F316 + F321 + F324 + F326 + F328 + F330 + F332 + F334 + F336 + F338 + F340 + F342)</f>
        <v>23735</v>
      </c>
      <c r="G345" s="11"/>
      <c r="H345" s="7"/>
      <c r="I345" s="7"/>
      <c r="J345" s="11">
        <f>SUM(J10 + J18 + J35 + J50 + J66 + J76 + J87 + J110 + J118 + J135 + J147 + J159 + J171 + J182 + J191 + J204 + J211 + J219 + J225 + J236 + J241 + J252 + J259 + J264 + J270 + J275 + J280 + J287 + J292 + J298 + J300 + J302 + J304 + J308 + J311 + J316 + J321 + J324 + J326 + J328 + J330 + J332 + J334 + J336 + J338 + J340 + J342)</f>
        <v>48517</v>
      </c>
      <c r="K345" s="11">
        <f>SUM(K10 + K18 + K35 + K50 + K66 + K76 + K87 + K110 + K118 + K135 + K147 + K159 + K171 + K182 + K191 + K204 + K211 + K219 + K225 + K236 + K241 + K252 + K259 + K264 + K270 + K275 + K280 + K287 + K292 + K298 + K300 + K302 + K304 + K308 + K311 + K316 + K321 + K324 + K326 + K328 + K330 + K332 + K334 + K336 + K338 + K340 + K342)</f>
        <v>44143</v>
      </c>
      <c r="L345" s="11"/>
      <c r="M345" s="7"/>
      <c r="N345" s="10"/>
    </row>
    <row r="346" spans="1:14" x14ac:dyDescent="0.25">
      <c r="A346" s="18"/>
      <c r="B346" s="17" t="s">
        <v>11</v>
      </c>
      <c r="C346" s="44"/>
      <c r="D346" s="6"/>
      <c r="E346" s="24">
        <f>CntPeriod-CntPeriodPrevYear</f>
        <v>3134</v>
      </c>
      <c r="F346" s="24"/>
      <c r="G346" s="30">
        <f>(CntPeriod/CntPeriodPrevYear)-100%</f>
        <v>0.13204128923530645</v>
      </c>
      <c r="H346" s="27"/>
      <c r="I346" s="28"/>
      <c r="J346" s="26">
        <f>CntYearAck-CntPrevYearAck</f>
        <v>4374</v>
      </c>
      <c r="K346" s="25"/>
      <c r="L346" s="23">
        <f>(CntYearAck/CntPrevYearAck)-100%</f>
        <v>9.9087057970686176E-2</v>
      </c>
      <c r="M346" s="22"/>
      <c r="N346" s="21"/>
    </row>
    <row r="347" spans="1:14" x14ac:dyDescent="0.25">
      <c r="A347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46:H346 J346:L346">
    <cfRule type="cellIs" dxfId="3" priority="28" stopIfTrue="1" operator="lessThan">
      <formula>0</formula>
    </cfRule>
  </conditionalFormatting>
  <conditionalFormatting sqref="G10:G344 L10:L344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381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381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20.106354473689635</v>
      </c>
      <c r="C1" s="35">
        <v>20.014498334956844</v>
      </c>
      <c r="E1" s="35">
        <v>70.607028753993603</v>
      </c>
      <c r="F1" s="35">
        <v>84.129692832764505</v>
      </c>
      <c r="G1" t="s">
        <v>195</v>
      </c>
    </row>
    <row r="2" spans="1:7" x14ac:dyDescent="0.25">
      <c r="A2" t="s">
        <v>27</v>
      </c>
      <c r="B2" s="35">
        <v>15.09573963765278</v>
      </c>
      <c r="C2" s="35">
        <v>16.229073692318146</v>
      </c>
      <c r="E2" s="35">
        <v>43.802345058626472</v>
      </c>
      <c r="F2" s="35">
        <v>38.9196675900277</v>
      </c>
      <c r="G2" t="s">
        <v>78</v>
      </c>
    </row>
    <row r="3" spans="1:7" x14ac:dyDescent="0.25">
      <c r="A3" t="s">
        <v>45</v>
      </c>
      <c r="B3" s="35">
        <v>6.4781416822969273</v>
      </c>
      <c r="C3" s="35">
        <v>5.8355798201300315</v>
      </c>
      <c r="E3" s="35">
        <v>41.640378548895903</v>
      </c>
      <c r="F3" s="35">
        <v>48.956356736242881</v>
      </c>
      <c r="G3" t="s">
        <v>219</v>
      </c>
    </row>
    <row r="4" spans="1:7" x14ac:dyDescent="0.25">
      <c r="A4" t="s">
        <v>61</v>
      </c>
      <c r="B4" s="35">
        <v>6.4595914833975723</v>
      </c>
      <c r="C4" s="35">
        <v>6.3951249348707604</v>
      </c>
      <c r="E4" s="35">
        <v>29.342723004694836</v>
      </c>
      <c r="F4" s="35">
        <v>22.010869565217391</v>
      </c>
      <c r="G4" t="s">
        <v>45</v>
      </c>
    </row>
    <row r="5" spans="1:7" x14ac:dyDescent="0.25">
      <c r="A5" t="s">
        <v>78</v>
      </c>
      <c r="B5" s="35">
        <v>6.2019498320176432</v>
      </c>
      <c r="C5" s="35">
        <v>4.9067802369571618</v>
      </c>
      <c r="E5" s="35">
        <v>25.062972292191439</v>
      </c>
      <c r="F5" s="35">
        <v>-2.112676056338028</v>
      </c>
      <c r="G5" t="s">
        <v>133</v>
      </c>
    </row>
    <row r="6" spans="1:7" x14ac:dyDescent="0.25">
      <c r="A6" t="s">
        <v>89</v>
      </c>
      <c r="B6" s="35">
        <v>5.9917142444916216</v>
      </c>
      <c r="C6" s="35">
        <v>6.6125999592234335</v>
      </c>
      <c r="E6" s="35">
        <v>23.192771084337348</v>
      </c>
      <c r="F6" s="35">
        <v>14.448051948051949</v>
      </c>
      <c r="G6" t="s">
        <v>170</v>
      </c>
    </row>
    <row r="7" spans="1:7" x14ac:dyDescent="0.25">
      <c r="A7" t="s">
        <v>101</v>
      </c>
      <c r="B7" s="35">
        <v>4.6664055897932686</v>
      </c>
      <c r="C7" s="35">
        <v>4.5329950388510074</v>
      </c>
      <c r="E7" s="35">
        <v>18.123667377398718</v>
      </c>
      <c r="F7" s="35">
        <v>33.670886075949369</v>
      </c>
      <c r="G7" t="s">
        <v>205</v>
      </c>
    </row>
    <row r="8" spans="1:7" x14ac:dyDescent="0.25">
      <c r="A8" t="s">
        <v>124</v>
      </c>
      <c r="B8" s="35">
        <v>4.3407465424490388</v>
      </c>
      <c r="C8" s="35">
        <v>4.5624447817320979</v>
      </c>
      <c r="E8" s="35">
        <v>18.080638387232256</v>
      </c>
      <c r="F8" s="35">
        <v>10.413129598189022</v>
      </c>
      <c r="G8" t="s">
        <v>18</v>
      </c>
    </row>
    <row r="9" spans="1:7" x14ac:dyDescent="0.25">
      <c r="A9" t="s">
        <v>133</v>
      </c>
      <c r="B9" s="35">
        <v>3.1514726796792876</v>
      </c>
      <c r="C9" s="35">
        <v>3.5384998754049337</v>
      </c>
      <c r="E9" s="35">
        <v>16.216216216216218</v>
      </c>
      <c r="F9" s="35">
        <v>11.016648955012398</v>
      </c>
      <c r="G9" t="s">
        <v>61</v>
      </c>
    </row>
    <row r="10" spans="1:7" x14ac:dyDescent="0.25">
      <c r="A10" t="s">
        <v>151</v>
      </c>
      <c r="B10" s="35">
        <v>3.1391058804130512</v>
      </c>
      <c r="C10" s="35">
        <v>3.187368325668849</v>
      </c>
      <c r="E10" s="35">
        <v>15.051020408163266</v>
      </c>
      <c r="F10" s="35">
        <v>13.143428285857073</v>
      </c>
      <c r="G10" t="s">
        <v>101</v>
      </c>
    </row>
    <row r="11" spans="1:7" x14ac:dyDescent="0.25">
      <c r="A11" t="s">
        <v>157</v>
      </c>
      <c r="B11" s="35">
        <v>3.0731496176597894</v>
      </c>
      <c r="C11" s="35">
        <v>3.1805722311578277</v>
      </c>
      <c r="E11" s="35">
        <v>14.09028727770178</v>
      </c>
      <c r="F11" s="35">
        <v>8.2444918265813794</v>
      </c>
      <c r="G11" t="s">
        <v>151</v>
      </c>
    </row>
    <row r="12" spans="1:7" x14ac:dyDescent="0.25">
      <c r="A12" t="s">
        <v>170</v>
      </c>
      <c r="B12" s="35">
        <v>2.9061978275655953</v>
      </c>
      <c r="C12" s="35">
        <v>2.790929479192624</v>
      </c>
      <c r="E12" s="35">
        <v>13.754646840148698</v>
      </c>
      <c r="F12" s="35">
        <v>4.5680238331678256</v>
      </c>
      <c r="G12" t="s">
        <v>124</v>
      </c>
    </row>
    <row r="13" spans="1:7" x14ac:dyDescent="0.25">
      <c r="A13" t="s">
        <v>183</v>
      </c>
      <c r="B13" s="35">
        <v>2.3476307273739101</v>
      </c>
      <c r="C13" s="35">
        <v>2.4058174569014339</v>
      </c>
      <c r="E13" s="35">
        <v>13.28125</v>
      </c>
      <c r="F13" s="35">
        <v>19.84375</v>
      </c>
      <c r="G13" t="s">
        <v>227</v>
      </c>
    </row>
    <row r="14" spans="1:7" x14ac:dyDescent="0.25">
      <c r="A14" t="s">
        <v>195</v>
      </c>
      <c r="B14" s="35">
        <v>2.2239627347115447</v>
      </c>
      <c r="C14" s="35">
        <v>1.3275037944861019</v>
      </c>
      <c r="E14" s="35">
        <v>10.561497326203209</v>
      </c>
      <c r="F14" s="35">
        <v>-0.41109969167523125</v>
      </c>
      <c r="G14" t="s">
        <v>89</v>
      </c>
    </row>
    <row r="15" spans="1:7" x14ac:dyDescent="0.25">
      <c r="A15" t="s">
        <v>205</v>
      </c>
      <c r="B15" s="35">
        <v>2.1765566708576376</v>
      </c>
      <c r="C15" s="35">
        <v>1.78963822123553</v>
      </c>
      <c r="E15" s="35">
        <v>7.7046548956661312</v>
      </c>
      <c r="F15" s="35">
        <v>7.2504708097928434</v>
      </c>
      <c r="G15" t="s">
        <v>183</v>
      </c>
    </row>
    <row r="16" spans="1:7" x14ac:dyDescent="0.25">
      <c r="A16" t="s">
        <v>219</v>
      </c>
      <c r="B16" s="35">
        <v>1.6179895706659522</v>
      </c>
      <c r="C16" s="35">
        <v>1.1938472691026891</v>
      </c>
      <c r="E16" s="35">
        <v>6.5891472868217065</v>
      </c>
      <c r="F16" s="35">
        <v>-16.989247311827956</v>
      </c>
      <c r="G16" t="s">
        <v>261</v>
      </c>
    </row>
    <row r="17" spans="1:7" x14ac:dyDescent="0.25">
      <c r="A17" t="s">
        <v>227</v>
      </c>
      <c r="B17" s="35">
        <v>1.5808891728672423</v>
      </c>
      <c r="C17" s="35">
        <v>1.4498334956844801</v>
      </c>
      <c r="E17" s="35">
        <v>5.2631578947368416</v>
      </c>
      <c r="F17" s="35">
        <v>24.291497975708502</v>
      </c>
      <c r="G17" t="s">
        <v>280</v>
      </c>
    </row>
    <row r="18" spans="1:7" x14ac:dyDescent="0.25">
      <c r="A18" t="s">
        <v>236</v>
      </c>
      <c r="B18" s="35">
        <v>1.4798936455263103</v>
      </c>
      <c r="C18" s="35">
        <v>1.343361348345151</v>
      </c>
      <c r="E18" s="35">
        <v>0.58139534883720934</v>
      </c>
      <c r="F18" s="35">
        <v>21.079258010118043</v>
      </c>
      <c r="G18" t="s">
        <v>236</v>
      </c>
    </row>
    <row r="19" spans="1:7" x14ac:dyDescent="0.25">
      <c r="A19" t="s">
        <v>243</v>
      </c>
      <c r="B19" s="35">
        <v>1.2799637240554858</v>
      </c>
      <c r="C19" s="35">
        <v>1.567632467208844</v>
      </c>
      <c r="E19" s="35">
        <v>-1.3823682837767346</v>
      </c>
      <c r="F19" s="35">
        <v>2.2333891680625348</v>
      </c>
      <c r="G19" t="s">
        <v>27</v>
      </c>
    </row>
    <row r="20" spans="1:7" x14ac:dyDescent="0.25">
      <c r="A20" t="s">
        <v>255</v>
      </c>
      <c r="B20" s="35">
        <v>1.1171342003833709</v>
      </c>
      <c r="C20" s="35">
        <v>1.1961126339396959</v>
      </c>
      <c r="E20" s="35">
        <v>-3.125</v>
      </c>
      <c r="F20" s="35">
        <v>2.6515151515151514</v>
      </c>
      <c r="G20" t="s">
        <v>255</v>
      </c>
    </row>
    <row r="21" spans="1:7" x14ac:dyDescent="0.25">
      <c r="A21" t="s">
        <v>261</v>
      </c>
      <c r="B21" s="35">
        <v>0.79559741946121976</v>
      </c>
      <c r="C21" s="35">
        <v>1.0533946492082551</v>
      </c>
      <c r="E21" s="35">
        <v>-16.803760282021152</v>
      </c>
      <c r="F21" s="35">
        <v>6.1965811965811968</v>
      </c>
      <c r="G21" t="s">
        <v>157</v>
      </c>
    </row>
    <row r="22" spans="1:7" x14ac:dyDescent="0.25">
      <c r="A22" t="s">
        <v>272</v>
      </c>
      <c r="B22" s="35">
        <v>0.66368489395469632</v>
      </c>
      <c r="C22" s="35">
        <v>1.492875427587613</v>
      </c>
      <c r="E22" s="35">
        <v>-24.867724867724867</v>
      </c>
      <c r="F22" s="35">
        <v>-10.260115606936417</v>
      </c>
      <c r="G22" t="s">
        <v>243</v>
      </c>
    </row>
    <row r="23" spans="1:7" x14ac:dyDescent="0.25">
      <c r="A23" t="s">
        <v>280</v>
      </c>
      <c r="B23" s="35">
        <v>0.63276789578910486</v>
      </c>
      <c r="C23" s="35">
        <v>0.55954511474072899</v>
      </c>
      <c r="E23" s="35">
        <v>-37.966101694915253</v>
      </c>
      <c r="F23" s="35">
        <v>-51.138088012139605</v>
      </c>
      <c r="G23" t="s">
        <v>272</v>
      </c>
    </row>
    <row r="24" spans="1:7" x14ac:dyDescent="0.25">
      <c r="A24" t="s">
        <v>286</v>
      </c>
      <c r="B24" s="35">
        <v>0.58742296514623749</v>
      </c>
      <c r="C24" s="35">
        <v>0.62297533017692497</v>
      </c>
      <c r="E24" s="35">
        <v>-6.0606060606060606</v>
      </c>
      <c r="F24" s="35">
        <v>3.6363636363636362</v>
      </c>
      <c r="G24" t="s">
        <v>286</v>
      </c>
    </row>
    <row r="25" spans="1:7" x14ac:dyDescent="0.25">
      <c r="A25" t="s">
        <v>293</v>
      </c>
      <c r="B25" s="35">
        <v>0.49673310386050246</v>
      </c>
      <c r="C25" s="35">
        <v>0.42815395419432301</v>
      </c>
      <c r="E25" s="35">
        <v>98.4375</v>
      </c>
      <c r="F25" s="35">
        <v>27.513227513227513</v>
      </c>
      <c r="G25" t="s">
        <v>293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2016-03-03T07:07:15Z</dcterms:modified>
</cp:coreProperties>
</file>