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2020\"/>
    </mc:Choice>
  </mc:AlternateContent>
  <xr:revisionPtr revIDLastSave="0" documentId="13_ncr:1_{E3383D4F-888C-4CE6-8D45-B92CB6D36018}" xr6:coauthVersionLast="45" xr6:coauthVersionMax="45" xr10:uidLastSave="{00000000-0000-0000-0000-000000000000}"/>
  <bookViews>
    <workbookView xWindow="768" yWindow="456" windowWidth="18840" windowHeight="11880" xr2:uid="{00000000-000D-0000-FFFF-FFFF00000000}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Registrations!$E$381</definedName>
    <definedName name="CntPeriodPrevYear">Registrations!$F$381</definedName>
    <definedName name="CntPrevYear">Registrations!#REF!</definedName>
    <definedName name="CntPrevYearAck">Registrations!$K$381</definedName>
    <definedName name="CntYearAck">Registrations!$J$381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81" i="3" l="1"/>
  <c r="N378" i="3" s="1"/>
  <c r="J381" i="3"/>
  <c r="M367" i="3" s="1"/>
  <c r="F381" i="3"/>
  <c r="I376" i="3" s="1"/>
  <c r="E381" i="3"/>
  <c r="I379" i="3"/>
  <c r="H379" i="3"/>
  <c r="N379" i="3"/>
  <c r="M379" i="3"/>
  <c r="C379" i="3"/>
  <c r="L379" i="3"/>
  <c r="G379" i="3"/>
  <c r="I378" i="3"/>
  <c r="H378" i="3"/>
  <c r="M378" i="3"/>
  <c r="C378" i="3"/>
  <c r="L378" i="3"/>
  <c r="G378" i="3"/>
  <c r="I377" i="3"/>
  <c r="H377" i="3"/>
  <c r="N377" i="3"/>
  <c r="M377" i="3"/>
  <c r="C377" i="3"/>
  <c r="L377" i="3"/>
  <c r="G377" i="3"/>
  <c r="H376" i="3"/>
  <c r="N376" i="3"/>
  <c r="M376" i="3"/>
  <c r="C376" i="3"/>
  <c r="L376" i="3"/>
  <c r="G376" i="3"/>
  <c r="I375" i="3"/>
  <c r="H375" i="3"/>
  <c r="M375" i="3"/>
  <c r="C375" i="3"/>
  <c r="L375" i="3"/>
  <c r="G375" i="3"/>
  <c r="H374" i="3"/>
  <c r="M374" i="3"/>
  <c r="C374" i="3"/>
  <c r="L374" i="3"/>
  <c r="G374" i="3"/>
  <c r="I373" i="3"/>
  <c r="H373" i="3"/>
  <c r="N373" i="3"/>
  <c r="M373" i="3"/>
  <c r="C373" i="3"/>
  <c r="L373" i="3"/>
  <c r="G373" i="3"/>
  <c r="I372" i="3"/>
  <c r="H372" i="3"/>
  <c r="M372" i="3"/>
  <c r="C372" i="3"/>
  <c r="L372" i="3"/>
  <c r="G372" i="3"/>
  <c r="I371" i="3"/>
  <c r="H371" i="3"/>
  <c r="N371" i="3"/>
  <c r="M371" i="3"/>
  <c r="C371" i="3"/>
  <c r="L371" i="3"/>
  <c r="G371" i="3"/>
  <c r="H370" i="3"/>
  <c r="N370" i="3"/>
  <c r="M370" i="3"/>
  <c r="C370" i="3"/>
  <c r="L370" i="3"/>
  <c r="G370" i="3"/>
  <c r="I369" i="3"/>
  <c r="H369" i="3"/>
  <c r="M369" i="3"/>
  <c r="C369" i="3"/>
  <c r="L369" i="3"/>
  <c r="G369" i="3"/>
  <c r="I368" i="3"/>
  <c r="H368" i="3"/>
  <c r="N368" i="3"/>
  <c r="M368" i="3"/>
  <c r="C368" i="3"/>
  <c r="L368" i="3"/>
  <c r="G368" i="3"/>
  <c r="I367" i="3"/>
  <c r="H367" i="3"/>
  <c r="C367" i="3"/>
  <c r="L367" i="3"/>
  <c r="G367" i="3"/>
  <c r="H366" i="3"/>
  <c r="N366" i="3"/>
  <c r="C366" i="3"/>
  <c r="L366" i="3"/>
  <c r="G366" i="3"/>
  <c r="I365" i="3"/>
  <c r="H365" i="3"/>
  <c r="N365" i="3"/>
  <c r="M365" i="3"/>
  <c r="C365" i="3"/>
  <c r="L365" i="3"/>
  <c r="G365" i="3"/>
  <c r="I364" i="3"/>
  <c r="H364" i="3"/>
  <c r="N364" i="3"/>
  <c r="C364" i="3"/>
  <c r="L364" i="3"/>
  <c r="G364" i="3"/>
  <c r="I363" i="3"/>
  <c r="H363" i="3"/>
  <c r="N363" i="3"/>
  <c r="M363" i="3"/>
  <c r="C363" i="3"/>
  <c r="L363" i="3"/>
  <c r="G363" i="3"/>
  <c r="I362" i="3"/>
  <c r="H362" i="3"/>
  <c r="N362" i="3"/>
  <c r="C362" i="3"/>
  <c r="L362" i="3"/>
  <c r="G362" i="3"/>
  <c r="I361" i="3"/>
  <c r="H361" i="3"/>
  <c r="N361" i="3"/>
  <c r="M361" i="3"/>
  <c r="C361" i="3"/>
  <c r="L361" i="3"/>
  <c r="G361" i="3"/>
  <c r="I360" i="3"/>
  <c r="H360" i="3"/>
  <c r="C360" i="3"/>
  <c r="L360" i="3"/>
  <c r="G360" i="3"/>
  <c r="I359" i="3"/>
  <c r="H359" i="3"/>
  <c r="N359" i="3"/>
  <c r="M359" i="3"/>
  <c r="C359" i="3"/>
  <c r="L359" i="3"/>
  <c r="G359" i="3"/>
  <c r="I358" i="3"/>
  <c r="H358" i="3"/>
  <c r="N358" i="3"/>
  <c r="C358" i="3"/>
  <c r="L358" i="3"/>
  <c r="G358" i="3"/>
  <c r="I357" i="3"/>
  <c r="H357" i="3"/>
  <c r="N357" i="3"/>
  <c r="M357" i="3"/>
  <c r="C357" i="3"/>
  <c r="L357" i="3"/>
  <c r="G357" i="3"/>
  <c r="I356" i="3"/>
  <c r="H356" i="3"/>
  <c r="M356" i="3"/>
  <c r="C356" i="3"/>
  <c r="L356" i="3"/>
  <c r="G356" i="3"/>
  <c r="I355" i="3"/>
  <c r="H355" i="3"/>
  <c r="N355" i="3"/>
  <c r="M355" i="3"/>
  <c r="C355" i="3"/>
  <c r="L355" i="3"/>
  <c r="G355" i="3"/>
  <c r="I354" i="3"/>
  <c r="H354" i="3"/>
  <c r="C354" i="3"/>
  <c r="L354" i="3"/>
  <c r="G354" i="3"/>
  <c r="I353" i="3"/>
  <c r="H353" i="3"/>
  <c r="M353" i="3"/>
  <c r="C353" i="3"/>
  <c r="L353" i="3"/>
  <c r="G353" i="3"/>
  <c r="I352" i="3"/>
  <c r="H352" i="3"/>
  <c r="N352" i="3"/>
  <c r="C352" i="3"/>
  <c r="L352" i="3"/>
  <c r="G352" i="3"/>
  <c r="I351" i="3"/>
  <c r="H351" i="3"/>
  <c r="N351" i="3"/>
  <c r="M351" i="3"/>
  <c r="C351" i="3"/>
  <c r="L351" i="3"/>
  <c r="G351" i="3"/>
  <c r="I350" i="3"/>
  <c r="H350" i="3"/>
  <c r="M350" i="3"/>
  <c r="C350" i="3"/>
  <c r="L350" i="3"/>
  <c r="G350" i="3"/>
  <c r="I349" i="3"/>
  <c r="H349" i="3"/>
  <c r="N349" i="3"/>
  <c r="M349" i="3"/>
  <c r="C349" i="3"/>
  <c r="L349" i="3"/>
  <c r="G349" i="3"/>
  <c r="I348" i="3"/>
  <c r="H348" i="3"/>
  <c r="M348" i="3"/>
  <c r="C348" i="3"/>
  <c r="L348" i="3"/>
  <c r="G348" i="3"/>
  <c r="I347" i="3"/>
  <c r="H347" i="3"/>
  <c r="N347" i="3"/>
  <c r="M347" i="3"/>
  <c r="C347" i="3"/>
  <c r="L347" i="3"/>
  <c r="G347" i="3"/>
  <c r="I346" i="3"/>
  <c r="H346" i="3"/>
  <c r="M346" i="3"/>
  <c r="C346" i="3"/>
  <c r="L346" i="3"/>
  <c r="G346" i="3"/>
  <c r="I345" i="3"/>
  <c r="H345" i="3"/>
  <c r="N345" i="3"/>
  <c r="M345" i="3"/>
  <c r="C345" i="3"/>
  <c r="L345" i="3"/>
  <c r="G345" i="3"/>
  <c r="I344" i="3"/>
  <c r="H344" i="3"/>
  <c r="N344" i="3"/>
  <c r="M344" i="3"/>
  <c r="C344" i="3"/>
  <c r="L344" i="3"/>
  <c r="G344" i="3"/>
  <c r="I343" i="3"/>
  <c r="H343" i="3"/>
  <c r="N343" i="3"/>
  <c r="M343" i="3"/>
  <c r="C343" i="3"/>
  <c r="L343" i="3"/>
  <c r="G343" i="3"/>
  <c r="I342" i="3"/>
  <c r="H342" i="3"/>
  <c r="M342" i="3"/>
  <c r="C342" i="3"/>
  <c r="L342" i="3"/>
  <c r="G342" i="3"/>
  <c r="I341" i="3"/>
  <c r="H341" i="3"/>
  <c r="N341" i="3"/>
  <c r="M341" i="3"/>
  <c r="C341" i="3"/>
  <c r="L341" i="3"/>
  <c r="G341" i="3"/>
  <c r="I340" i="3"/>
  <c r="H340" i="3"/>
  <c r="M340" i="3"/>
  <c r="C340" i="3"/>
  <c r="L340" i="3"/>
  <c r="G340" i="3"/>
  <c r="I339" i="3"/>
  <c r="H339" i="3"/>
  <c r="N339" i="3"/>
  <c r="M339" i="3"/>
  <c r="C339" i="3"/>
  <c r="L339" i="3"/>
  <c r="G339" i="3"/>
  <c r="I338" i="3"/>
  <c r="H338" i="3"/>
  <c r="N338" i="3"/>
  <c r="M338" i="3"/>
  <c r="C338" i="3"/>
  <c r="L338" i="3"/>
  <c r="G338" i="3"/>
  <c r="I337" i="3"/>
  <c r="H337" i="3"/>
  <c r="N337" i="3"/>
  <c r="M337" i="3"/>
  <c r="C337" i="3"/>
  <c r="L337" i="3"/>
  <c r="G337" i="3"/>
  <c r="I336" i="3"/>
  <c r="H336" i="3"/>
  <c r="N336" i="3"/>
  <c r="M336" i="3"/>
  <c r="C336" i="3"/>
  <c r="L336" i="3"/>
  <c r="G336" i="3"/>
  <c r="I335" i="3"/>
  <c r="H335" i="3"/>
  <c r="N335" i="3"/>
  <c r="M335" i="3"/>
  <c r="C335" i="3"/>
  <c r="L335" i="3"/>
  <c r="G335" i="3"/>
  <c r="I334" i="3"/>
  <c r="H334" i="3"/>
  <c r="M334" i="3"/>
  <c r="C334" i="3"/>
  <c r="L334" i="3"/>
  <c r="G334" i="3"/>
  <c r="I333" i="3"/>
  <c r="H333" i="3"/>
  <c r="N333" i="3"/>
  <c r="M333" i="3"/>
  <c r="C333" i="3"/>
  <c r="L333" i="3"/>
  <c r="G333" i="3"/>
  <c r="I332" i="3"/>
  <c r="H332" i="3"/>
  <c r="N332" i="3"/>
  <c r="M332" i="3"/>
  <c r="C332" i="3"/>
  <c r="L332" i="3"/>
  <c r="G332" i="3"/>
  <c r="I331" i="3"/>
  <c r="H331" i="3"/>
  <c r="N331" i="3"/>
  <c r="M331" i="3"/>
  <c r="C331" i="3"/>
  <c r="L331" i="3"/>
  <c r="G331" i="3"/>
  <c r="I330" i="3"/>
  <c r="H330" i="3"/>
  <c r="M330" i="3"/>
  <c r="C330" i="3"/>
  <c r="L330" i="3"/>
  <c r="G330" i="3"/>
  <c r="I329" i="3"/>
  <c r="H329" i="3"/>
  <c r="N329" i="3"/>
  <c r="M329" i="3"/>
  <c r="C329" i="3"/>
  <c r="L329" i="3"/>
  <c r="G329" i="3"/>
  <c r="I328" i="3"/>
  <c r="H328" i="3"/>
  <c r="M328" i="3"/>
  <c r="C328" i="3"/>
  <c r="L328" i="3"/>
  <c r="G328" i="3"/>
  <c r="I327" i="3"/>
  <c r="H327" i="3"/>
  <c r="N327" i="3"/>
  <c r="M327" i="3"/>
  <c r="C327" i="3"/>
  <c r="L327" i="3"/>
  <c r="G327" i="3"/>
  <c r="I326" i="3"/>
  <c r="H326" i="3"/>
  <c r="M326" i="3"/>
  <c r="C326" i="3"/>
  <c r="L326" i="3"/>
  <c r="G326" i="3"/>
  <c r="I325" i="3"/>
  <c r="H325" i="3"/>
  <c r="N325" i="3"/>
  <c r="M325" i="3"/>
  <c r="C325" i="3"/>
  <c r="L325" i="3"/>
  <c r="G325" i="3"/>
  <c r="I324" i="3"/>
  <c r="H324" i="3"/>
  <c r="M324" i="3"/>
  <c r="C324" i="3"/>
  <c r="L324" i="3"/>
  <c r="G324" i="3"/>
  <c r="I323" i="3"/>
  <c r="H323" i="3"/>
  <c r="N323" i="3"/>
  <c r="M323" i="3"/>
  <c r="C323" i="3"/>
  <c r="L323" i="3"/>
  <c r="G323" i="3"/>
  <c r="I322" i="3"/>
  <c r="H322" i="3"/>
  <c r="M322" i="3"/>
  <c r="C322" i="3"/>
  <c r="L322" i="3"/>
  <c r="G322" i="3"/>
  <c r="I321" i="3"/>
  <c r="H321" i="3"/>
  <c r="N321" i="3"/>
  <c r="M321" i="3"/>
  <c r="C321" i="3"/>
  <c r="L321" i="3"/>
  <c r="G321" i="3"/>
  <c r="I320" i="3"/>
  <c r="H320" i="3"/>
  <c r="M320" i="3"/>
  <c r="C320" i="3"/>
  <c r="L320" i="3"/>
  <c r="G320" i="3"/>
  <c r="I319" i="3"/>
  <c r="H319" i="3"/>
  <c r="N319" i="3"/>
  <c r="M319" i="3"/>
  <c r="C319" i="3"/>
  <c r="L319" i="3"/>
  <c r="G319" i="3"/>
  <c r="I318" i="3"/>
  <c r="H318" i="3"/>
  <c r="M318" i="3"/>
  <c r="C318" i="3"/>
  <c r="L318" i="3"/>
  <c r="G318" i="3"/>
  <c r="I317" i="3"/>
  <c r="H317" i="3"/>
  <c r="N317" i="3"/>
  <c r="M317" i="3"/>
  <c r="C317" i="3"/>
  <c r="L317" i="3"/>
  <c r="G317" i="3"/>
  <c r="I316" i="3"/>
  <c r="H316" i="3"/>
  <c r="M316" i="3"/>
  <c r="C316" i="3"/>
  <c r="L316" i="3"/>
  <c r="G316" i="3"/>
  <c r="I315" i="3"/>
  <c r="H315" i="3"/>
  <c r="N315" i="3"/>
  <c r="M315" i="3"/>
  <c r="C315" i="3"/>
  <c r="L315" i="3"/>
  <c r="G315" i="3"/>
  <c r="I314" i="3"/>
  <c r="H314" i="3"/>
  <c r="M314" i="3"/>
  <c r="C314" i="3"/>
  <c r="L314" i="3"/>
  <c r="G314" i="3"/>
  <c r="I313" i="3"/>
  <c r="H313" i="3"/>
  <c r="N313" i="3"/>
  <c r="M313" i="3"/>
  <c r="C313" i="3"/>
  <c r="L313" i="3"/>
  <c r="G313" i="3"/>
  <c r="I312" i="3"/>
  <c r="H312" i="3"/>
  <c r="M312" i="3"/>
  <c r="C312" i="3"/>
  <c r="L312" i="3"/>
  <c r="G312" i="3"/>
  <c r="I311" i="3"/>
  <c r="H311" i="3"/>
  <c r="N311" i="3"/>
  <c r="M311" i="3"/>
  <c r="C311" i="3"/>
  <c r="L311" i="3"/>
  <c r="G311" i="3"/>
  <c r="I310" i="3"/>
  <c r="H310" i="3"/>
  <c r="M310" i="3"/>
  <c r="C310" i="3"/>
  <c r="L310" i="3"/>
  <c r="G310" i="3"/>
  <c r="I309" i="3"/>
  <c r="H309" i="3"/>
  <c r="N309" i="3"/>
  <c r="M309" i="3"/>
  <c r="C309" i="3"/>
  <c r="L309" i="3"/>
  <c r="G309" i="3"/>
  <c r="I308" i="3"/>
  <c r="H308" i="3"/>
  <c r="M308" i="3"/>
  <c r="C308" i="3"/>
  <c r="L308" i="3"/>
  <c r="G308" i="3"/>
  <c r="I307" i="3"/>
  <c r="H307" i="3"/>
  <c r="N307" i="3"/>
  <c r="M307" i="3"/>
  <c r="C307" i="3"/>
  <c r="L307" i="3"/>
  <c r="G307" i="3"/>
  <c r="I306" i="3"/>
  <c r="H306" i="3"/>
  <c r="M306" i="3"/>
  <c r="C306" i="3"/>
  <c r="L306" i="3"/>
  <c r="G306" i="3"/>
  <c r="I305" i="3"/>
  <c r="H305" i="3"/>
  <c r="N305" i="3"/>
  <c r="M305" i="3"/>
  <c r="C305" i="3"/>
  <c r="L305" i="3"/>
  <c r="G305" i="3"/>
  <c r="I304" i="3"/>
  <c r="H304" i="3"/>
  <c r="M304" i="3"/>
  <c r="C304" i="3"/>
  <c r="L304" i="3"/>
  <c r="G304" i="3"/>
  <c r="I303" i="3"/>
  <c r="H303" i="3"/>
  <c r="N303" i="3"/>
  <c r="M303" i="3"/>
  <c r="C303" i="3"/>
  <c r="L303" i="3"/>
  <c r="G303" i="3"/>
  <c r="I302" i="3"/>
  <c r="H302" i="3"/>
  <c r="M302" i="3"/>
  <c r="C302" i="3"/>
  <c r="L302" i="3"/>
  <c r="G302" i="3"/>
  <c r="I301" i="3"/>
  <c r="H301" i="3"/>
  <c r="N301" i="3"/>
  <c r="M301" i="3"/>
  <c r="C301" i="3"/>
  <c r="L301" i="3"/>
  <c r="G301" i="3"/>
  <c r="I300" i="3"/>
  <c r="H300" i="3"/>
  <c r="M300" i="3"/>
  <c r="C300" i="3"/>
  <c r="L300" i="3"/>
  <c r="G300" i="3"/>
  <c r="I299" i="3"/>
  <c r="H299" i="3"/>
  <c r="N299" i="3"/>
  <c r="M299" i="3"/>
  <c r="C299" i="3"/>
  <c r="L299" i="3"/>
  <c r="G299" i="3"/>
  <c r="I298" i="3"/>
  <c r="H298" i="3"/>
  <c r="N298" i="3"/>
  <c r="M298" i="3"/>
  <c r="C298" i="3"/>
  <c r="L298" i="3"/>
  <c r="G298" i="3"/>
  <c r="I297" i="3"/>
  <c r="H297" i="3"/>
  <c r="N297" i="3"/>
  <c r="M297" i="3"/>
  <c r="C297" i="3"/>
  <c r="L297" i="3"/>
  <c r="G297" i="3"/>
  <c r="I296" i="3"/>
  <c r="H296" i="3"/>
  <c r="M296" i="3"/>
  <c r="C296" i="3"/>
  <c r="L296" i="3"/>
  <c r="G296" i="3"/>
  <c r="I295" i="3"/>
  <c r="H295" i="3"/>
  <c r="N295" i="3"/>
  <c r="M295" i="3"/>
  <c r="C295" i="3"/>
  <c r="L295" i="3"/>
  <c r="G295" i="3"/>
  <c r="I294" i="3"/>
  <c r="H294" i="3"/>
  <c r="M294" i="3"/>
  <c r="C294" i="3"/>
  <c r="L294" i="3"/>
  <c r="G294" i="3"/>
  <c r="I293" i="3"/>
  <c r="H293" i="3"/>
  <c r="N293" i="3"/>
  <c r="M293" i="3"/>
  <c r="C293" i="3"/>
  <c r="L293" i="3"/>
  <c r="G293" i="3"/>
  <c r="I292" i="3"/>
  <c r="H292" i="3"/>
  <c r="M292" i="3"/>
  <c r="C292" i="3"/>
  <c r="L292" i="3"/>
  <c r="G292" i="3"/>
  <c r="I291" i="3"/>
  <c r="H291" i="3"/>
  <c r="N291" i="3"/>
  <c r="M291" i="3"/>
  <c r="C291" i="3"/>
  <c r="L291" i="3"/>
  <c r="G291" i="3"/>
  <c r="I290" i="3"/>
  <c r="H290" i="3"/>
  <c r="N290" i="3"/>
  <c r="M290" i="3"/>
  <c r="C290" i="3"/>
  <c r="L290" i="3"/>
  <c r="G290" i="3"/>
  <c r="I289" i="3"/>
  <c r="H289" i="3"/>
  <c r="N289" i="3"/>
  <c r="M289" i="3"/>
  <c r="C289" i="3"/>
  <c r="L289" i="3"/>
  <c r="G289" i="3"/>
  <c r="I288" i="3"/>
  <c r="H288" i="3"/>
  <c r="N288" i="3"/>
  <c r="M288" i="3"/>
  <c r="C288" i="3"/>
  <c r="L288" i="3"/>
  <c r="G288" i="3"/>
  <c r="I287" i="3"/>
  <c r="H287" i="3"/>
  <c r="N287" i="3"/>
  <c r="M287" i="3"/>
  <c r="C287" i="3"/>
  <c r="L287" i="3"/>
  <c r="G287" i="3"/>
  <c r="I286" i="3"/>
  <c r="H286" i="3"/>
  <c r="N286" i="3"/>
  <c r="M286" i="3"/>
  <c r="C286" i="3"/>
  <c r="L286" i="3"/>
  <c r="G286" i="3"/>
  <c r="I285" i="3"/>
  <c r="H285" i="3"/>
  <c r="N285" i="3"/>
  <c r="M285" i="3"/>
  <c r="C285" i="3"/>
  <c r="L285" i="3"/>
  <c r="G285" i="3"/>
  <c r="I284" i="3"/>
  <c r="H284" i="3"/>
  <c r="N284" i="3"/>
  <c r="M284" i="3"/>
  <c r="C284" i="3"/>
  <c r="L284" i="3"/>
  <c r="G284" i="3"/>
  <c r="I283" i="3"/>
  <c r="H283" i="3"/>
  <c r="N283" i="3"/>
  <c r="M283" i="3"/>
  <c r="C283" i="3"/>
  <c r="L283" i="3"/>
  <c r="G283" i="3"/>
  <c r="I282" i="3"/>
  <c r="H282" i="3"/>
  <c r="N282" i="3"/>
  <c r="M282" i="3"/>
  <c r="C282" i="3"/>
  <c r="L282" i="3"/>
  <c r="G282" i="3"/>
  <c r="I281" i="3"/>
  <c r="H281" i="3"/>
  <c r="N281" i="3"/>
  <c r="M281" i="3"/>
  <c r="C281" i="3"/>
  <c r="L281" i="3"/>
  <c r="G281" i="3"/>
  <c r="I280" i="3"/>
  <c r="H280" i="3"/>
  <c r="N280" i="3"/>
  <c r="M280" i="3"/>
  <c r="C280" i="3"/>
  <c r="L280" i="3"/>
  <c r="G280" i="3"/>
  <c r="I279" i="3"/>
  <c r="H279" i="3"/>
  <c r="N279" i="3"/>
  <c r="M279" i="3"/>
  <c r="C279" i="3"/>
  <c r="L279" i="3"/>
  <c r="G279" i="3"/>
  <c r="I278" i="3"/>
  <c r="H278" i="3"/>
  <c r="N278" i="3"/>
  <c r="M278" i="3"/>
  <c r="C278" i="3"/>
  <c r="L278" i="3"/>
  <c r="G278" i="3"/>
  <c r="I277" i="3"/>
  <c r="H277" i="3"/>
  <c r="N277" i="3"/>
  <c r="M277" i="3"/>
  <c r="C277" i="3"/>
  <c r="L277" i="3"/>
  <c r="G277" i="3"/>
  <c r="I276" i="3"/>
  <c r="H276" i="3"/>
  <c r="N276" i="3"/>
  <c r="M276" i="3"/>
  <c r="C276" i="3"/>
  <c r="L276" i="3"/>
  <c r="G276" i="3"/>
  <c r="I275" i="3"/>
  <c r="H275" i="3"/>
  <c r="N275" i="3"/>
  <c r="M275" i="3"/>
  <c r="C275" i="3"/>
  <c r="L275" i="3"/>
  <c r="G275" i="3"/>
  <c r="I274" i="3"/>
  <c r="H274" i="3"/>
  <c r="N274" i="3"/>
  <c r="M274" i="3"/>
  <c r="C274" i="3"/>
  <c r="L274" i="3"/>
  <c r="G274" i="3"/>
  <c r="I273" i="3"/>
  <c r="H273" i="3"/>
  <c r="N273" i="3"/>
  <c r="M273" i="3"/>
  <c r="C273" i="3"/>
  <c r="L273" i="3"/>
  <c r="G273" i="3"/>
  <c r="I272" i="3"/>
  <c r="H272" i="3"/>
  <c r="N272" i="3"/>
  <c r="M272" i="3"/>
  <c r="C272" i="3"/>
  <c r="L272" i="3"/>
  <c r="G272" i="3"/>
  <c r="I271" i="3"/>
  <c r="H271" i="3"/>
  <c r="N271" i="3"/>
  <c r="M271" i="3"/>
  <c r="C271" i="3"/>
  <c r="L271" i="3"/>
  <c r="G271" i="3"/>
  <c r="I270" i="3"/>
  <c r="H270" i="3"/>
  <c r="N270" i="3"/>
  <c r="M270" i="3"/>
  <c r="C270" i="3"/>
  <c r="L270" i="3"/>
  <c r="G270" i="3"/>
  <c r="I269" i="3"/>
  <c r="H269" i="3"/>
  <c r="N269" i="3"/>
  <c r="M269" i="3"/>
  <c r="C269" i="3"/>
  <c r="L269" i="3"/>
  <c r="G269" i="3"/>
  <c r="I268" i="3"/>
  <c r="H268" i="3"/>
  <c r="N268" i="3"/>
  <c r="M268" i="3"/>
  <c r="C268" i="3"/>
  <c r="L268" i="3"/>
  <c r="G268" i="3"/>
  <c r="I267" i="3"/>
  <c r="H267" i="3"/>
  <c r="N267" i="3"/>
  <c r="M267" i="3"/>
  <c r="C267" i="3"/>
  <c r="L267" i="3"/>
  <c r="G267" i="3"/>
  <c r="I266" i="3"/>
  <c r="H266" i="3"/>
  <c r="N266" i="3"/>
  <c r="M266" i="3"/>
  <c r="C266" i="3"/>
  <c r="L266" i="3"/>
  <c r="G266" i="3"/>
  <c r="I265" i="3"/>
  <c r="H265" i="3"/>
  <c r="N265" i="3"/>
  <c r="M265" i="3"/>
  <c r="C265" i="3"/>
  <c r="L265" i="3"/>
  <c r="G265" i="3"/>
  <c r="I264" i="3"/>
  <c r="H264" i="3"/>
  <c r="N264" i="3"/>
  <c r="M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M262" i="3"/>
  <c r="C262" i="3"/>
  <c r="L262" i="3"/>
  <c r="G262" i="3"/>
  <c r="I261" i="3"/>
  <c r="H261" i="3"/>
  <c r="N261" i="3"/>
  <c r="M261" i="3"/>
  <c r="C261" i="3"/>
  <c r="L261" i="3"/>
  <c r="G261" i="3"/>
  <c r="I260" i="3"/>
  <c r="H260" i="3"/>
  <c r="N260" i="3"/>
  <c r="M260" i="3"/>
  <c r="C260" i="3"/>
  <c r="L260" i="3"/>
  <c r="G260" i="3"/>
  <c r="I259" i="3"/>
  <c r="H259" i="3"/>
  <c r="N259" i="3"/>
  <c r="M259" i="3"/>
  <c r="C259" i="3"/>
  <c r="L259" i="3"/>
  <c r="G259" i="3"/>
  <c r="I258" i="3"/>
  <c r="H258" i="3"/>
  <c r="N258" i="3"/>
  <c r="M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M254" i="3"/>
  <c r="C254" i="3"/>
  <c r="L254" i="3"/>
  <c r="G254" i="3"/>
  <c r="I253" i="3"/>
  <c r="H253" i="3"/>
  <c r="N253" i="3"/>
  <c r="M253" i="3"/>
  <c r="C253" i="3"/>
  <c r="L253" i="3"/>
  <c r="G253" i="3"/>
  <c r="I252" i="3"/>
  <c r="H252" i="3"/>
  <c r="N252" i="3"/>
  <c r="M252" i="3"/>
  <c r="C252" i="3"/>
  <c r="L252" i="3"/>
  <c r="G252" i="3"/>
  <c r="I251" i="3"/>
  <c r="H251" i="3"/>
  <c r="N251" i="3"/>
  <c r="M251" i="3"/>
  <c r="C251" i="3"/>
  <c r="L251" i="3"/>
  <c r="G251" i="3"/>
  <c r="I250" i="3"/>
  <c r="H250" i="3"/>
  <c r="N250" i="3"/>
  <c r="M250" i="3"/>
  <c r="C250" i="3"/>
  <c r="L250" i="3"/>
  <c r="G250" i="3"/>
  <c r="I249" i="3"/>
  <c r="H249" i="3"/>
  <c r="N249" i="3"/>
  <c r="M249" i="3"/>
  <c r="C249" i="3"/>
  <c r="L249" i="3"/>
  <c r="G249" i="3"/>
  <c r="I248" i="3"/>
  <c r="H248" i="3"/>
  <c r="N248" i="3"/>
  <c r="M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M246" i="3"/>
  <c r="C246" i="3"/>
  <c r="L246" i="3"/>
  <c r="G246" i="3"/>
  <c r="I245" i="3"/>
  <c r="H245" i="3"/>
  <c r="N245" i="3"/>
  <c r="M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M243" i="3"/>
  <c r="C243" i="3"/>
  <c r="L243" i="3"/>
  <c r="G243" i="3"/>
  <c r="I242" i="3"/>
  <c r="H242" i="3"/>
  <c r="N242" i="3"/>
  <c r="M242" i="3"/>
  <c r="C242" i="3"/>
  <c r="L242" i="3"/>
  <c r="G242" i="3"/>
  <c r="I241" i="3"/>
  <c r="H241" i="3"/>
  <c r="N241" i="3"/>
  <c r="M241" i="3"/>
  <c r="C241" i="3"/>
  <c r="L241" i="3"/>
  <c r="G241" i="3"/>
  <c r="I240" i="3"/>
  <c r="H240" i="3"/>
  <c r="N240" i="3"/>
  <c r="M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M237" i="3"/>
  <c r="C237" i="3"/>
  <c r="L237" i="3"/>
  <c r="G237" i="3"/>
  <c r="I236" i="3"/>
  <c r="H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M234" i="3"/>
  <c r="C234" i="3"/>
  <c r="L234" i="3"/>
  <c r="G234" i="3"/>
  <c r="I233" i="3"/>
  <c r="H233" i="3"/>
  <c r="N233" i="3"/>
  <c r="M233" i="3"/>
  <c r="C233" i="3"/>
  <c r="L233" i="3"/>
  <c r="G233" i="3"/>
  <c r="I232" i="3"/>
  <c r="H232" i="3"/>
  <c r="N232" i="3"/>
  <c r="M232" i="3"/>
  <c r="C232" i="3"/>
  <c r="L232" i="3"/>
  <c r="G232" i="3"/>
  <c r="I231" i="3"/>
  <c r="H231" i="3"/>
  <c r="N231" i="3"/>
  <c r="M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H228" i="3"/>
  <c r="N228" i="3"/>
  <c r="M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M226" i="3"/>
  <c r="C226" i="3"/>
  <c r="L226" i="3"/>
  <c r="G226" i="3"/>
  <c r="I225" i="3"/>
  <c r="H225" i="3"/>
  <c r="N225" i="3"/>
  <c r="M225" i="3"/>
  <c r="C225" i="3"/>
  <c r="L225" i="3"/>
  <c r="G225" i="3"/>
  <c r="I224" i="3"/>
  <c r="H224" i="3"/>
  <c r="N224" i="3"/>
  <c r="M224" i="3"/>
  <c r="C224" i="3"/>
  <c r="L224" i="3"/>
  <c r="G224" i="3"/>
  <c r="I223" i="3"/>
  <c r="H223" i="3"/>
  <c r="N223" i="3"/>
  <c r="M223" i="3"/>
  <c r="C223" i="3"/>
  <c r="L223" i="3"/>
  <c r="G223" i="3"/>
  <c r="I222" i="3"/>
  <c r="H222" i="3"/>
  <c r="N222" i="3"/>
  <c r="M222" i="3"/>
  <c r="C222" i="3"/>
  <c r="L222" i="3"/>
  <c r="G222" i="3"/>
  <c r="I221" i="3"/>
  <c r="H221" i="3"/>
  <c r="N221" i="3"/>
  <c r="M221" i="3"/>
  <c r="C221" i="3"/>
  <c r="L221" i="3"/>
  <c r="G221" i="3"/>
  <c r="I220" i="3"/>
  <c r="H220" i="3"/>
  <c r="N220" i="3"/>
  <c r="M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M218" i="3"/>
  <c r="C218" i="3"/>
  <c r="L218" i="3"/>
  <c r="G218" i="3"/>
  <c r="I217" i="3"/>
  <c r="H217" i="3"/>
  <c r="N217" i="3"/>
  <c r="M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M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N211" i="3"/>
  <c r="M211" i="3"/>
  <c r="C211" i="3"/>
  <c r="L211" i="3"/>
  <c r="G211" i="3"/>
  <c r="I210" i="3"/>
  <c r="H210" i="3"/>
  <c r="N210" i="3"/>
  <c r="M210" i="3"/>
  <c r="C210" i="3"/>
  <c r="L210" i="3"/>
  <c r="G210" i="3"/>
  <c r="I209" i="3"/>
  <c r="H209" i="3"/>
  <c r="N209" i="3"/>
  <c r="M209" i="3"/>
  <c r="C209" i="3"/>
  <c r="L209" i="3"/>
  <c r="G209" i="3"/>
  <c r="I208" i="3"/>
  <c r="H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M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M202" i="3"/>
  <c r="C202" i="3"/>
  <c r="L202" i="3"/>
  <c r="G202" i="3"/>
  <c r="I201" i="3"/>
  <c r="H201" i="3"/>
  <c r="N201" i="3"/>
  <c r="M201" i="3"/>
  <c r="C201" i="3"/>
  <c r="L201" i="3"/>
  <c r="G201" i="3"/>
  <c r="I200" i="3"/>
  <c r="H200" i="3"/>
  <c r="N200" i="3"/>
  <c r="M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M198" i="3"/>
  <c r="C198" i="3"/>
  <c r="L198" i="3"/>
  <c r="G198" i="3"/>
  <c r="I197" i="3"/>
  <c r="H197" i="3"/>
  <c r="N197" i="3"/>
  <c r="M197" i="3"/>
  <c r="C197" i="3"/>
  <c r="L197" i="3"/>
  <c r="G197" i="3"/>
  <c r="I196" i="3"/>
  <c r="H196" i="3"/>
  <c r="N196" i="3"/>
  <c r="M196" i="3"/>
  <c r="C196" i="3"/>
  <c r="L196" i="3"/>
  <c r="G196" i="3"/>
  <c r="I195" i="3"/>
  <c r="H195" i="3"/>
  <c r="N195" i="3"/>
  <c r="M195" i="3"/>
  <c r="C195" i="3"/>
  <c r="L195" i="3"/>
  <c r="G195" i="3"/>
  <c r="I194" i="3"/>
  <c r="H194" i="3"/>
  <c r="N194" i="3"/>
  <c r="M194" i="3"/>
  <c r="C194" i="3"/>
  <c r="L194" i="3"/>
  <c r="G194" i="3"/>
  <c r="I193" i="3"/>
  <c r="H193" i="3"/>
  <c r="N193" i="3"/>
  <c r="M193" i="3"/>
  <c r="C193" i="3"/>
  <c r="L193" i="3"/>
  <c r="G193" i="3"/>
  <c r="I192" i="3"/>
  <c r="H192" i="3"/>
  <c r="N192" i="3"/>
  <c r="M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M190" i="3"/>
  <c r="C190" i="3"/>
  <c r="L190" i="3"/>
  <c r="G190" i="3"/>
  <c r="I189" i="3"/>
  <c r="H189" i="3"/>
  <c r="N189" i="3"/>
  <c r="M189" i="3"/>
  <c r="C189" i="3"/>
  <c r="L189" i="3"/>
  <c r="G189" i="3"/>
  <c r="I188" i="3"/>
  <c r="H188" i="3"/>
  <c r="N188" i="3"/>
  <c r="M188" i="3"/>
  <c r="C188" i="3"/>
  <c r="L188" i="3"/>
  <c r="G188" i="3"/>
  <c r="I187" i="3"/>
  <c r="H187" i="3"/>
  <c r="N187" i="3"/>
  <c r="M187" i="3"/>
  <c r="C187" i="3"/>
  <c r="L187" i="3"/>
  <c r="G187" i="3"/>
  <c r="I186" i="3"/>
  <c r="H186" i="3"/>
  <c r="N186" i="3"/>
  <c r="M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M184" i="3"/>
  <c r="C184" i="3"/>
  <c r="L184" i="3"/>
  <c r="G184" i="3"/>
  <c r="I183" i="3"/>
  <c r="H183" i="3"/>
  <c r="N183" i="3"/>
  <c r="M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M180" i="3"/>
  <c r="C180" i="3"/>
  <c r="L180" i="3"/>
  <c r="G180" i="3"/>
  <c r="I179" i="3"/>
  <c r="H179" i="3"/>
  <c r="N179" i="3"/>
  <c r="M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M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M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M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M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M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M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M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M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M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M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M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M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M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M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M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M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M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M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M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M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M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M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M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M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M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M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M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M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M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M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M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M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M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M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M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M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M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M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N292" i="3" l="1"/>
  <c r="N294" i="3"/>
  <c r="N296" i="3"/>
  <c r="N300" i="3"/>
  <c r="N302" i="3"/>
  <c r="N304" i="3"/>
  <c r="N306" i="3"/>
  <c r="N308" i="3"/>
  <c r="N310" i="3"/>
  <c r="N312" i="3"/>
  <c r="N314" i="3"/>
  <c r="N316" i="3"/>
  <c r="N318" i="3"/>
  <c r="N320" i="3"/>
  <c r="N322" i="3"/>
  <c r="N324" i="3"/>
  <c r="N326" i="3"/>
  <c r="N328" i="3"/>
  <c r="N330" i="3"/>
  <c r="N334" i="3"/>
  <c r="N340" i="3"/>
  <c r="N342" i="3"/>
  <c r="N346" i="3"/>
  <c r="N348" i="3"/>
  <c r="N350" i="3"/>
  <c r="N353" i="3"/>
  <c r="N354" i="3"/>
  <c r="N356" i="3"/>
  <c r="N360" i="3"/>
  <c r="N367" i="3"/>
  <c r="N369" i="3"/>
  <c r="N372" i="3"/>
  <c r="N374" i="3"/>
  <c r="N375" i="3"/>
  <c r="M352" i="3"/>
  <c r="M354" i="3"/>
  <c r="M358" i="3"/>
  <c r="M360" i="3"/>
  <c r="M362" i="3"/>
  <c r="M364" i="3"/>
  <c r="M366" i="3"/>
  <c r="I366" i="3"/>
  <c r="I370" i="3"/>
  <c r="I374" i="3"/>
  <c r="H3" i="3"/>
  <c r="H4" i="3"/>
  <c r="E382" i="3"/>
  <c r="G382" i="3"/>
  <c r="J382" i="3"/>
  <c r="L382" i="3"/>
</calcChain>
</file>

<file path=xl/sharedStrings.xml><?xml version="1.0" encoding="utf-8"?>
<sst xmlns="http://schemas.openxmlformats.org/spreadsheetml/2006/main" count="480" uniqueCount="413">
  <si>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</si>
  <si>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</si>
  <si>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</si>
  <si>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</si>
  <si>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</si>
  <si>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</si>
  <si>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</si>
  <si>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</si>
  <si>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</si>
  <si>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</si>
  <si>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</si>
  <si>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</si>
  <si>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</si>
  <si>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</si>
  <si>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</si>
  <si>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</si>
  <si>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</si>
  <si>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</si>
  <si>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</si>
  <si>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S/V60</t>
  </si>
  <si>
    <t>S/V90</t>
  </si>
  <si>
    <t>XC60</t>
  </si>
  <si>
    <t>XC40</t>
  </si>
  <si>
    <t>XC90N</t>
  </si>
  <si>
    <t>ÖVRIGA</t>
  </si>
  <si>
    <t>V40N</t>
  </si>
  <si>
    <t>2(2)</t>
  </si>
  <si>
    <t>VW</t>
  </si>
  <si>
    <t>Golf</t>
  </si>
  <si>
    <t>Passat</t>
  </si>
  <si>
    <t>Tiguan</t>
  </si>
  <si>
    <t>T-cross</t>
  </si>
  <si>
    <t>T-roc</t>
  </si>
  <si>
    <t>Polo</t>
  </si>
  <si>
    <t>Caddy</t>
  </si>
  <si>
    <t>UP!</t>
  </si>
  <si>
    <t>Touareg</t>
  </si>
  <si>
    <t>Touran</t>
  </si>
  <si>
    <t>Multivan</t>
  </si>
  <si>
    <t>Sharan</t>
  </si>
  <si>
    <t>Arteon</t>
  </si>
  <si>
    <t>Caravelle</t>
  </si>
  <si>
    <t>Crafter</t>
  </si>
  <si>
    <t>Kombi</t>
  </si>
  <si>
    <t>Beetle</t>
  </si>
  <si>
    <t>3(3)</t>
  </si>
  <si>
    <t>Kia</t>
  </si>
  <si>
    <t>Niro</t>
  </si>
  <si>
    <t>Ceed</t>
  </si>
  <si>
    <t>Optima</t>
  </si>
  <si>
    <t>Stonic</t>
  </si>
  <si>
    <t>RIO</t>
  </si>
  <si>
    <t>Picanto</t>
  </si>
  <si>
    <t>Soul</t>
  </si>
  <si>
    <t>Sportage</t>
  </si>
  <si>
    <t>Stinger</t>
  </si>
  <si>
    <t>Sorento</t>
  </si>
  <si>
    <t>Venga</t>
  </si>
  <si>
    <t>Carens</t>
  </si>
  <si>
    <t>4(7)</t>
  </si>
  <si>
    <t>Audi</t>
  </si>
  <si>
    <t>A6</t>
  </si>
  <si>
    <t>A4</t>
  </si>
  <si>
    <t>A3</t>
  </si>
  <si>
    <t>E-tron</t>
  </si>
  <si>
    <t>Q3</t>
  </si>
  <si>
    <t>A5</t>
  </si>
  <si>
    <t>A1</t>
  </si>
  <si>
    <t>Q2</t>
  </si>
  <si>
    <t>Q5</t>
  </si>
  <si>
    <t>Q8</t>
  </si>
  <si>
    <t>Q7</t>
  </si>
  <si>
    <t>A7</t>
  </si>
  <si>
    <t>TT</t>
  </si>
  <si>
    <t>S6</t>
  </si>
  <si>
    <t>A8</t>
  </si>
  <si>
    <t>R8</t>
  </si>
  <si>
    <t>S3</t>
  </si>
  <si>
    <t>5(4)</t>
  </si>
  <si>
    <t>Toyota</t>
  </si>
  <si>
    <t>Corolla</t>
  </si>
  <si>
    <t>Yaris</t>
  </si>
  <si>
    <t>C-hr</t>
  </si>
  <si>
    <t>Rav 4</t>
  </si>
  <si>
    <t>Aygo</t>
  </si>
  <si>
    <t>Camry</t>
  </si>
  <si>
    <t>Prius</t>
  </si>
  <si>
    <t>Proace verso</t>
  </si>
  <si>
    <t>Proace city</t>
  </si>
  <si>
    <t>Landcruiser</t>
  </si>
  <si>
    <t>Supra</t>
  </si>
  <si>
    <t>Auris</t>
  </si>
  <si>
    <t>Verso</t>
  </si>
  <si>
    <t>Gt86</t>
  </si>
  <si>
    <t>6(6)</t>
  </si>
  <si>
    <t>BMW</t>
  </si>
  <si>
    <t>3-serie</t>
  </si>
  <si>
    <t>5-serie</t>
  </si>
  <si>
    <t>X3</t>
  </si>
  <si>
    <t>X1</t>
  </si>
  <si>
    <t>1-serie</t>
  </si>
  <si>
    <t>X5</t>
  </si>
  <si>
    <t>I3</t>
  </si>
  <si>
    <t>2-serie</t>
  </si>
  <si>
    <t>4-serie</t>
  </si>
  <si>
    <t>X4</t>
  </si>
  <si>
    <t>X7</t>
  </si>
  <si>
    <t>X6</t>
  </si>
  <si>
    <t>Z4</t>
  </si>
  <si>
    <t>8-serie</t>
  </si>
  <si>
    <t>6-serie</t>
  </si>
  <si>
    <t>X2</t>
  </si>
  <si>
    <t>7-serie</t>
  </si>
  <si>
    <t>I8</t>
  </si>
  <si>
    <t>7(5)</t>
  </si>
  <si>
    <t>Mercedes</t>
  </si>
  <si>
    <t>E-klass</t>
  </si>
  <si>
    <t>CLA</t>
  </si>
  <si>
    <t>GLC</t>
  </si>
  <si>
    <t>A-klass</t>
  </si>
  <si>
    <t>C-klass</t>
  </si>
  <si>
    <t>GLE</t>
  </si>
  <si>
    <t>B-klass</t>
  </si>
  <si>
    <t>GLA</t>
  </si>
  <si>
    <t>GLB</t>
  </si>
  <si>
    <t>EQ</t>
  </si>
  <si>
    <t>V-klass</t>
  </si>
  <si>
    <t>G wagon</t>
  </si>
  <si>
    <t>GT</t>
  </si>
  <si>
    <t>108-314</t>
  </si>
  <si>
    <t>CLS</t>
  </si>
  <si>
    <t>Vito</t>
  </si>
  <si>
    <t>Sprinter</t>
  </si>
  <si>
    <t>Cl/s280-600</t>
  </si>
  <si>
    <t>GL</t>
  </si>
  <si>
    <t>SLK</t>
  </si>
  <si>
    <t>Citan</t>
  </si>
  <si>
    <t>8(8)</t>
  </si>
  <si>
    <t>Skoda</t>
  </si>
  <si>
    <t>Octavia</t>
  </si>
  <si>
    <t>Superb</t>
  </si>
  <si>
    <t>Kodiaq</t>
  </si>
  <si>
    <t>Fabia</t>
  </si>
  <si>
    <t>Kamiq</t>
  </si>
  <si>
    <t>Scala</t>
  </si>
  <si>
    <t>Karoq</t>
  </si>
  <si>
    <t>Citigo</t>
  </si>
  <si>
    <t>Rapid</t>
  </si>
  <si>
    <t>9(9)</t>
  </si>
  <si>
    <t>Renault</t>
  </si>
  <si>
    <t>Clio</t>
  </si>
  <si>
    <t>ZOE</t>
  </si>
  <si>
    <t>Captur</t>
  </si>
  <si>
    <t>Koleos</t>
  </si>
  <si>
    <t>Megane</t>
  </si>
  <si>
    <t>Master</t>
  </si>
  <si>
    <t>Scenic</t>
  </si>
  <si>
    <t>Kadjar</t>
  </si>
  <si>
    <t>Trafic</t>
  </si>
  <si>
    <t>Talisman</t>
  </si>
  <si>
    <t>Espace</t>
  </si>
  <si>
    <t>10(11)</t>
  </si>
  <si>
    <t>Seat</t>
  </si>
  <si>
    <t>Leon</t>
  </si>
  <si>
    <t>Ibiza</t>
  </si>
  <si>
    <t>Arona</t>
  </si>
  <si>
    <t>Ateca</t>
  </si>
  <si>
    <t>Tarraco</t>
  </si>
  <si>
    <t>Alhambra</t>
  </si>
  <si>
    <t>MII</t>
  </si>
  <si>
    <t>11(12)</t>
  </si>
  <si>
    <t>Peugeot</t>
  </si>
  <si>
    <t>Rifter</t>
  </si>
  <si>
    <t>Boxer</t>
  </si>
  <si>
    <t>Expert</t>
  </si>
  <si>
    <t>Partner</t>
  </si>
  <si>
    <t>ION</t>
  </si>
  <si>
    <t>12(17)</t>
  </si>
  <si>
    <t>Hyundai</t>
  </si>
  <si>
    <t>Kona</t>
  </si>
  <si>
    <t>Ioniq</t>
  </si>
  <si>
    <t>I30</t>
  </si>
  <si>
    <t>I20</t>
  </si>
  <si>
    <t>Tucson</t>
  </si>
  <si>
    <t>I10</t>
  </si>
  <si>
    <t>Santa fe</t>
  </si>
  <si>
    <t>Nexo</t>
  </si>
  <si>
    <t>Ix20</t>
  </si>
  <si>
    <t>13(10)</t>
  </si>
  <si>
    <t>Ford</t>
  </si>
  <si>
    <t>Focus</t>
  </si>
  <si>
    <t>Kuga</t>
  </si>
  <si>
    <t>Fiesta</t>
  </si>
  <si>
    <t>Puma</t>
  </si>
  <si>
    <t>Mondeo</t>
  </si>
  <si>
    <t>Mustang</t>
  </si>
  <si>
    <t>Transit</t>
  </si>
  <si>
    <t>Tourneo custom</t>
  </si>
  <si>
    <t>Transit custom</t>
  </si>
  <si>
    <t>S-max</t>
  </si>
  <si>
    <t>Galaxy</t>
  </si>
  <si>
    <t>Tourneo connect</t>
  </si>
  <si>
    <t>Ecosport</t>
  </si>
  <si>
    <t>Explorer</t>
  </si>
  <si>
    <t>Edge</t>
  </si>
  <si>
    <t>C-max</t>
  </si>
  <si>
    <t>Grand c-max</t>
  </si>
  <si>
    <t>Tourneo courier</t>
  </si>
  <si>
    <t>14(15)</t>
  </si>
  <si>
    <t>Fiat</t>
  </si>
  <si>
    <t>Ducato</t>
  </si>
  <si>
    <t>Tipo</t>
  </si>
  <si>
    <t>Panda</t>
  </si>
  <si>
    <t>500x</t>
  </si>
  <si>
    <t>Abarth</t>
  </si>
  <si>
    <t>Coupe</t>
  </si>
  <si>
    <t>Talento</t>
  </si>
  <si>
    <t>500l</t>
  </si>
  <si>
    <t>Doblo</t>
  </si>
  <si>
    <t>16(14)</t>
  </si>
  <si>
    <t>Mitsubishi</t>
  </si>
  <si>
    <t>Outlander</t>
  </si>
  <si>
    <t>Eclipse</t>
  </si>
  <si>
    <t>ASX</t>
  </si>
  <si>
    <t>Space star</t>
  </si>
  <si>
    <t>17(13)</t>
  </si>
  <si>
    <t>Nissan</t>
  </si>
  <si>
    <t>Leaf</t>
  </si>
  <si>
    <t>Qashqai</t>
  </si>
  <si>
    <t>Juke</t>
  </si>
  <si>
    <t>X-trail</t>
  </si>
  <si>
    <t>Nv200</t>
  </si>
  <si>
    <t>Gt-r</t>
  </si>
  <si>
    <t>Micra</t>
  </si>
  <si>
    <t>370 z</t>
  </si>
  <si>
    <t>Nv300</t>
  </si>
  <si>
    <t>Nv400</t>
  </si>
  <si>
    <t>18(21)</t>
  </si>
  <si>
    <t>Mini</t>
  </si>
  <si>
    <t>Hatch</t>
  </si>
  <si>
    <t>Countryman</t>
  </si>
  <si>
    <t>Clubman</t>
  </si>
  <si>
    <t>19(26)</t>
  </si>
  <si>
    <t>Porsche</t>
  </si>
  <si>
    <t>Cayenne</t>
  </si>
  <si>
    <t>Macan</t>
  </si>
  <si>
    <t>Panamera</t>
  </si>
  <si>
    <t>Taycan</t>
  </si>
  <si>
    <t>20(22)</t>
  </si>
  <si>
    <t>Citroen</t>
  </si>
  <si>
    <t>C3</t>
  </si>
  <si>
    <t>C5 aircross</t>
  </si>
  <si>
    <t>C3 aircross</t>
  </si>
  <si>
    <t>C4 cactus</t>
  </si>
  <si>
    <t>Jumper</t>
  </si>
  <si>
    <t>C4 spacetourer</t>
  </si>
  <si>
    <t>Berlingo</t>
  </si>
  <si>
    <t>C4 picasso</t>
  </si>
  <si>
    <t>C1</t>
  </si>
  <si>
    <t>C4</t>
  </si>
  <si>
    <t>C5</t>
  </si>
  <si>
    <t>21(24)</t>
  </si>
  <si>
    <t>Opel</t>
  </si>
  <si>
    <t>Corsa</t>
  </si>
  <si>
    <t>Grandland x</t>
  </si>
  <si>
    <t>Crossland x</t>
  </si>
  <si>
    <t>Astra</t>
  </si>
  <si>
    <t>Insignia</t>
  </si>
  <si>
    <t>Zafira</t>
  </si>
  <si>
    <t>Combo</t>
  </si>
  <si>
    <t>Mokka</t>
  </si>
  <si>
    <t>Movano</t>
  </si>
  <si>
    <t>Vivaro</t>
  </si>
  <si>
    <t>Adam</t>
  </si>
  <si>
    <t>22(19)</t>
  </si>
  <si>
    <t>Dacia</t>
  </si>
  <si>
    <t>Duster</t>
  </si>
  <si>
    <t>Sandero</t>
  </si>
  <si>
    <t>Logan</t>
  </si>
  <si>
    <t>Lodgy</t>
  </si>
  <si>
    <t>23(25)</t>
  </si>
  <si>
    <t>Suzuki</t>
  </si>
  <si>
    <t>Vitara</t>
  </si>
  <si>
    <t>Swift</t>
  </si>
  <si>
    <t>S-cross</t>
  </si>
  <si>
    <t>Jimny</t>
  </si>
  <si>
    <t>Ignis</t>
  </si>
  <si>
    <t>SX4</t>
  </si>
  <si>
    <t>24(27)</t>
  </si>
  <si>
    <t>Lexus</t>
  </si>
  <si>
    <t>Nx300h</t>
  </si>
  <si>
    <t>Ct200h</t>
  </si>
  <si>
    <t>RX</t>
  </si>
  <si>
    <t>25(23)</t>
  </si>
  <si>
    <t>Honda</t>
  </si>
  <si>
    <t>Civic</t>
  </si>
  <si>
    <t>Hr-v</t>
  </si>
  <si>
    <t>Jazz</t>
  </si>
  <si>
    <t>Cr-v</t>
  </si>
  <si>
    <t>E</t>
  </si>
  <si>
    <t>Fr-v</t>
  </si>
  <si>
    <t>26(20)</t>
  </si>
  <si>
    <t>Subaru</t>
  </si>
  <si>
    <t>Outback</t>
  </si>
  <si>
    <t>Forester</t>
  </si>
  <si>
    <t>XV</t>
  </si>
  <si>
    <t>Impreza</t>
  </si>
  <si>
    <t>Levorg</t>
  </si>
  <si>
    <t>BRZ</t>
  </si>
  <si>
    <t>27(30)</t>
  </si>
  <si>
    <t>Land Rover</t>
  </si>
  <si>
    <t>Evoque</t>
  </si>
  <si>
    <t>Discvry</t>
  </si>
  <si>
    <t>Velar</t>
  </si>
  <si>
    <t>Defender</t>
  </si>
  <si>
    <t>Discovery</t>
  </si>
  <si>
    <t>28(18)</t>
  </si>
  <si>
    <t>Mazda</t>
  </si>
  <si>
    <t>Cx-30</t>
  </si>
  <si>
    <t>Cx-5</t>
  </si>
  <si>
    <t>Mazda2</t>
  </si>
  <si>
    <t>Mazda3</t>
  </si>
  <si>
    <t>MX5</t>
  </si>
  <si>
    <t>Mazda6</t>
  </si>
  <si>
    <t>Cx-3</t>
  </si>
  <si>
    <t>29(29)</t>
  </si>
  <si>
    <t>Jeep</t>
  </si>
  <si>
    <t>Wrangler</t>
  </si>
  <si>
    <t>Grand cherokee</t>
  </si>
  <si>
    <t>Compass</t>
  </si>
  <si>
    <t>Renegade</t>
  </si>
  <si>
    <t>Cherokee</t>
  </si>
  <si>
    <t>30(28)</t>
  </si>
  <si>
    <t>Jaguar</t>
  </si>
  <si>
    <t>F-pace</t>
  </si>
  <si>
    <t>I-pace</t>
  </si>
  <si>
    <t>XF</t>
  </si>
  <si>
    <t>E-pace</t>
  </si>
  <si>
    <t>XE</t>
  </si>
  <si>
    <t>F</t>
  </si>
  <si>
    <t>XJ</t>
  </si>
  <si>
    <t>31(35)</t>
  </si>
  <si>
    <t>DS</t>
  </si>
  <si>
    <t>32(31)</t>
  </si>
  <si>
    <t>Alfa Romeo</t>
  </si>
  <si>
    <t>Stelvio</t>
  </si>
  <si>
    <t>Giulia</t>
  </si>
  <si>
    <t>Giulietta</t>
  </si>
  <si>
    <t>33(32)</t>
  </si>
  <si>
    <t>LR / Land Rover</t>
  </si>
  <si>
    <t>/ range rover</t>
  </si>
  <si>
    <t>34(34)</t>
  </si>
  <si>
    <t>Övriga</t>
  </si>
  <si>
    <t>Fabrikat</t>
  </si>
  <si>
    <t>35(36)</t>
  </si>
  <si>
    <t>Ferrari</t>
  </si>
  <si>
    <t>Portofino</t>
  </si>
  <si>
    <t>36(37)</t>
  </si>
  <si>
    <t>Iveco</t>
  </si>
  <si>
    <t>Daily</t>
  </si>
  <si>
    <t>37(51)</t>
  </si>
  <si>
    <t>Polestar</t>
  </si>
  <si>
    <t>38(39)</t>
  </si>
  <si>
    <t>Lamborghini</t>
  </si>
  <si>
    <t>39(40)</t>
  </si>
  <si>
    <t>Bentley</t>
  </si>
  <si>
    <t>Continental</t>
  </si>
  <si>
    <t>Bentayga</t>
  </si>
  <si>
    <t>Flying spur</t>
  </si>
  <si>
    <t>Mulsanne</t>
  </si>
  <si>
    <t>40(41)</t>
  </si>
  <si>
    <t>Mclaren</t>
  </si>
  <si>
    <t>41(44)</t>
  </si>
  <si>
    <t>Alpine</t>
  </si>
  <si>
    <t>A110</t>
  </si>
  <si>
    <t>42(46)</t>
  </si>
  <si>
    <t>Smart</t>
  </si>
  <si>
    <t>43(42)</t>
  </si>
  <si>
    <t>Morgan</t>
  </si>
  <si>
    <t>44(33)</t>
  </si>
  <si>
    <t>Chevrolet</t>
  </si>
  <si>
    <t>Corvette</t>
  </si>
  <si>
    <t>Camaro</t>
  </si>
  <si>
    <t>45(48)</t>
  </si>
  <si>
    <t>Dodge</t>
  </si>
  <si>
    <t>Charger</t>
  </si>
  <si>
    <t>Challenger</t>
  </si>
  <si>
    <t>Durango</t>
  </si>
  <si>
    <t>46(52)</t>
  </si>
  <si>
    <t>Rolls-royce</t>
  </si>
  <si>
    <t>Cullinan</t>
  </si>
  <si>
    <t>Dawn</t>
  </si>
  <si>
    <t>47(38)</t>
  </si>
  <si>
    <t>Amatörbygge</t>
  </si>
  <si>
    <t>48(49)</t>
  </si>
  <si>
    <t>Lotus</t>
  </si>
  <si>
    <t>49(43)</t>
  </si>
  <si>
    <t>Cadillac</t>
  </si>
  <si>
    <t>CTS</t>
  </si>
  <si>
    <t>Escalade</t>
  </si>
  <si>
    <t>SRX</t>
  </si>
  <si>
    <t>ATS</t>
  </si>
  <si>
    <t>50(45)</t>
  </si>
  <si>
    <t>Aston Martin</t>
  </si>
  <si>
    <t>Martin</t>
  </si>
  <si>
    <t>51(47)</t>
  </si>
  <si>
    <t>Man</t>
  </si>
  <si>
    <t>Chassi husbil</t>
  </si>
  <si>
    <t>52(50)</t>
  </si>
  <si>
    <t>Maserati</t>
  </si>
  <si>
    <t>Personbilar nyregistreringar juni 2020</t>
  </si>
  <si>
    <t>2020-06-01 -&gt; 2020-06-30</t>
  </si>
  <si>
    <t>juni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</si>
</sst>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Audi</c:v>
                </c:pt>
                <c:pt idx="4">
                  <c:v>Toyota</c:v>
                </c:pt>
                <c:pt idx="5">
                  <c:v>BMW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Seat</c:v>
                </c:pt>
                <c:pt idx="10">
                  <c:v>Peugeot</c:v>
                </c:pt>
                <c:pt idx="11">
                  <c:v>Hyundai</c:v>
                </c:pt>
                <c:pt idx="12">
                  <c:v>Ford</c:v>
                </c:pt>
                <c:pt idx="13">
                  <c:v>Fiat</c:v>
                </c:pt>
                <c:pt idx="14">
                  <c:v>Mitsubishi</c:v>
                </c:pt>
                <c:pt idx="15">
                  <c:v>Nissan</c:v>
                </c:pt>
                <c:pt idx="16">
                  <c:v>Mini</c:v>
                </c:pt>
                <c:pt idx="17">
                  <c:v>Porsche</c:v>
                </c:pt>
                <c:pt idx="18">
                  <c:v>Citroen</c:v>
                </c:pt>
                <c:pt idx="19">
                  <c:v>Opel</c:v>
                </c:pt>
                <c:pt idx="20">
                  <c:v>Dacia</c:v>
                </c:pt>
                <c:pt idx="21">
                  <c:v>Suzuki</c:v>
                </c:pt>
                <c:pt idx="22">
                  <c:v>Lexus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18.878140598753888</c:v>
                </c:pt>
                <c:pt idx="1">
                  <c:v>12.321749800455081</c:v>
                </c:pt>
                <c:pt idx="2">
                  <c:v>7.5642415506129312</c:v>
                </c:pt>
                <c:pt idx="3">
                  <c:v>5.8487509083761218</c:v>
                </c:pt>
                <c:pt idx="4">
                  <c:v>6.1251355118476072</c:v>
                </c:pt>
                <c:pt idx="5">
                  <c:v>5.9863475536388657</c:v>
                </c:pt>
                <c:pt idx="6">
                  <c:v>6.124539855374608</c:v>
                </c:pt>
                <c:pt idx="7">
                  <c:v>5.3728213864500063</c:v>
                </c:pt>
                <c:pt idx="8">
                  <c:v>3.8342407166938681</c:v>
                </c:pt>
                <c:pt idx="9">
                  <c:v>2.5803838410312006</c:v>
                </c:pt>
                <c:pt idx="10">
                  <c:v>2.5065224383793381</c:v>
                </c:pt>
                <c:pt idx="11">
                  <c:v>1.5350067309181448</c:v>
                </c:pt>
                <c:pt idx="12">
                  <c:v>2.7281066463349259</c:v>
                </c:pt>
                <c:pt idx="13">
                  <c:v>1.8405785015665765</c:v>
                </c:pt>
                <c:pt idx="14">
                  <c:v>1.9340965678274025</c:v>
                </c:pt>
                <c:pt idx="15">
                  <c:v>2.0228493823042375</c:v>
                </c:pt>
                <c:pt idx="16">
                  <c:v>1.0912426585339703</c:v>
                </c:pt>
                <c:pt idx="17">
                  <c:v>0.6045913200938754</c:v>
                </c:pt>
                <c:pt idx="18">
                  <c:v>0.90539783895831594</c:v>
                </c:pt>
                <c:pt idx="19">
                  <c:v>0.82677118452246212</c:v>
                </c:pt>
                <c:pt idx="20">
                  <c:v>1.3837099867764264</c:v>
                </c:pt>
                <c:pt idx="21">
                  <c:v>0.67070918859675255</c:v>
                </c:pt>
                <c:pt idx="22">
                  <c:v>0.54562132926698514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8-4BC0-89E9-5D8827E8C6BB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Audi</c:v>
                </c:pt>
                <c:pt idx="4">
                  <c:v>Toyota</c:v>
                </c:pt>
                <c:pt idx="5">
                  <c:v>BMW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Seat</c:v>
                </c:pt>
                <c:pt idx="10">
                  <c:v>Peugeot</c:v>
                </c:pt>
                <c:pt idx="11">
                  <c:v>Hyundai</c:v>
                </c:pt>
                <c:pt idx="12">
                  <c:v>Ford</c:v>
                </c:pt>
                <c:pt idx="13">
                  <c:v>Fiat</c:v>
                </c:pt>
                <c:pt idx="14">
                  <c:v>Mitsubishi</c:v>
                </c:pt>
                <c:pt idx="15">
                  <c:v>Nissan</c:v>
                </c:pt>
                <c:pt idx="16">
                  <c:v>Mini</c:v>
                </c:pt>
                <c:pt idx="17">
                  <c:v>Porsche</c:v>
                </c:pt>
                <c:pt idx="18">
                  <c:v>Citroen</c:v>
                </c:pt>
                <c:pt idx="19">
                  <c:v>Opel</c:v>
                </c:pt>
                <c:pt idx="20">
                  <c:v>Dacia</c:v>
                </c:pt>
                <c:pt idx="21">
                  <c:v>Suzuki</c:v>
                </c:pt>
                <c:pt idx="22">
                  <c:v>Lexus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19.151847873652386</c:v>
                </c:pt>
                <c:pt idx="1">
                  <c:v>14.034292079404862</c:v>
                </c:pt>
                <c:pt idx="2">
                  <c:v>8.9278752436647189</c:v>
                </c:pt>
                <c:pt idx="3">
                  <c:v>7.0064049011417424</c:v>
                </c:pt>
                <c:pt idx="4">
                  <c:v>6.3189720332577473</c:v>
                </c:pt>
                <c:pt idx="5">
                  <c:v>6.2187214066913317</c:v>
                </c:pt>
                <c:pt idx="6">
                  <c:v>6.1884870907427301</c:v>
                </c:pt>
                <c:pt idx="7">
                  <c:v>5.127103472968134</c:v>
                </c:pt>
                <c:pt idx="8">
                  <c:v>2.9836496001909536</c:v>
                </c:pt>
                <c:pt idx="9">
                  <c:v>2.9184071289334446</c:v>
                </c:pt>
                <c:pt idx="10">
                  <c:v>2.842025699168556</c:v>
                </c:pt>
                <c:pt idx="11">
                  <c:v>2.149818991924255</c:v>
                </c:pt>
                <c:pt idx="12">
                  <c:v>2.0272904483430798</c:v>
                </c:pt>
                <c:pt idx="13">
                  <c:v>1.921470342522974</c:v>
                </c:pt>
                <c:pt idx="14">
                  <c:v>1.5339937144448423</c:v>
                </c:pt>
                <c:pt idx="15">
                  <c:v>1.1465170863667105</c:v>
                </c:pt>
                <c:pt idx="16">
                  <c:v>1.1298086486056411</c:v>
                </c:pt>
                <c:pt idx="17">
                  <c:v>0.90941639813820263</c:v>
                </c:pt>
                <c:pt idx="18">
                  <c:v>0.82507856943947167</c:v>
                </c:pt>
                <c:pt idx="19">
                  <c:v>0.77017941679595814</c:v>
                </c:pt>
                <c:pt idx="20">
                  <c:v>0.64049011417432467</c:v>
                </c:pt>
                <c:pt idx="21">
                  <c:v>0.55694792536897797</c:v>
                </c:pt>
                <c:pt idx="22">
                  <c:v>0.49090981421808494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C8-4BC0-89E9-5D8827E8C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3850496"/>
        <c:axId val="183852032"/>
        <c:axId val="0"/>
      </c:bar3DChart>
      <c:catAx>
        <c:axId val="1838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83852032"/>
        <c:crosses val="autoZero"/>
        <c:auto val="0"/>
        <c:lblAlgn val="ctr"/>
        <c:lblOffset val="100"/>
        <c:noMultiLvlLbl val="0"/>
      </c:catAx>
      <c:valAx>
        <c:axId val="183852032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83850496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Porsche</c:v>
                </c:pt>
                <c:pt idx="1">
                  <c:v>Peugeot</c:v>
                </c:pt>
                <c:pt idx="2">
                  <c:v>Citroen</c:v>
                </c:pt>
                <c:pt idx="3">
                  <c:v>Lexus</c:v>
                </c:pt>
                <c:pt idx="4">
                  <c:v>Volvo</c:v>
                </c:pt>
                <c:pt idx="5">
                  <c:v>VW</c:v>
                </c:pt>
                <c:pt idx="6">
                  <c:v>Hyundai</c:v>
                </c:pt>
                <c:pt idx="7">
                  <c:v>Fiat</c:v>
                </c:pt>
                <c:pt idx="8">
                  <c:v>Suzuki</c:v>
                </c:pt>
                <c:pt idx="9">
                  <c:v>Mercedes</c:v>
                </c:pt>
                <c:pt idx="10">
                  <c:v>Audi</c:v>
                </c:pt>
                <c:pt idx="11">
                  <c:v>BMW</c:v>
                </c:pt>
                <c:pt idx="12">
                  <c:v>Opel</c:v>
                </c:pt>
                <c:pt idx="13">
                  <c:v>Skoda</c:v>
                </c:pt>
                <c:pt idx="14">
                  <c:v>Ford</c:v>
                </c:pt>
                <c:pt idx="15">
                  <c:v>Seat</c:v>
                </c:pt>
                <c:pt idx="16">
                  <c:v>Mini</c:v>
                </c:pt>
                <c:pt idx="17">
                  <c:v>Kia</c:v>
                </c:pt>
                <c:pt idx="18">
                  <c:v>Mitsubishi</c:v>
                </c:pt>
                <c:pt idx="19">
                  <c:v>Toyota</c:v>
                </c:pt>
                <c:pt idx="20">
                  <c:v>Renault</c:v>
                </c:pt>
                <c:pt idx="21">
                  <c:v>Nissan</c:v>
                </c:pt>
                <c:pt idx="22">
                  <c:v>Dacia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32.444444444444443</c:v>
                </c:pt>
                <c:pt idx="1">
                  <c:v>21.248339973439574</c:v>
                </c:pt>
                <c:pt idx="2">
                  <c:v>18.666666666666668</c:v>
                </c:pt>
                <c:pt idx="3">
                  <c:v>3.6036036036036037</c:v>
                </c:pt>
                <c:pt idx="4">
                  <c:v>2.4248813916710596</c:v>
                </c:pt>
                <c:pt idx="5">
                  <c:v>1.7048794826572604</c:v>
                </c:pt>
                <c:pt idx="6">
                  <c:v>-4.0948275862068968</c:v>
                </c:pt>
                <c:pt idx="7">
                  <c:v>-9.7493036211699167</c:v>
                </c:pt>
                <c:pt idx="8">
                  <c:v>-14.485981308411214</c:v>
                </c:pt>
                <c:pt idx="9">
                  <c:v>-15.888554216867471</c:v>
                </c:pt>
                <c:pt idx="10">
                  <c:v>-19.412039197386839</c:v>
                </c:pt>
                <c:pt idx="11">
                  <c:v>-20.417633410672853</c:v>
                </c:pt>
                <c:pt idx="12">
                  <c:v>-24.838709677419356</c:v>
                </c:pt>
                <c:pt idx="13">
                  <c:v>-25.759345794392523</c:v>
                </c:pt>
                <c:pt idx="14">
                  <c:v>-25.794155019059723</c:v>
                </c:pt>
                <c:pt idx="15">
                  <c:v>-33.416770963704629</c:v>
                </c:pt>
                <c:pt idx="16">
                  <c:v>-33.518005540166207</c:v>
                </c:pt>
                <c:pt idx="17">
                  <c:v>-33.58626198083067</c:v>
                </c:pt>
                <c:pt idx="18">
                  <c:v>-46.108949416342412</c:v>
                </c:pt>
                <c:pt idx="19">
                  <c:v>-51.980198019801982</c:v>
                </c:pt>
                <c:pt idx="20">
                  <c:v>-52.008134214539915</c:v>
                </c:pt>
                <c:pt idx="21">
                  <c:v>-62.543554006968641</c:v>
                </c:pt>
                <c:pt idx="22">
                  <c:v>-78.419071518193235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B-40F1-A99C-DA010E561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3882112"/>
        <c:axId val="183883648"/>
        <c:axId val="0"/>
      </c:bar3DChart>
      <c:catAx>
        <c:axId val="18388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83883648"/>
        <c:crosses val="autoZero"/>
        <c:auto val="0"/>
        <c:lblAlgn val="ctr"/>
        <c:lblOffset val="100"/>
        <c:noMultiLvlLbl val="0"/>
      </c:catAx>
      <c:valAx>
        <c:axId val="183883648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83882112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253365</xdr:colOff>
      <xdr:row>0</xdr:row>
      <xdr:rowOff>169546</xdr:rowOff>
    </xdr:from>
    <xdr:to>
      <xdr:col>13</xdr:col>
      <xdr:colOff>605790</xdr:colOff>
      <xdr:row>4</xdr:row>
      <xdr:rowOff>64771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65645" y="169546"/>
          <a:ext cx="962025" cy="5734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354329</xdr:colOff>
      <xdr:row>2</xdr:row>
      <xdr:rowOff>169545</xdr:rowOff>
    </xdr:from>
    <xdr:to>
      <xdr:col>12</xdr:col>
      <xdr:colOff>498329</xdr:colOff>
      <xdr:row>3</xdr:row>
      <xdr:rowOff>167640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7166609" y="481965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363855</xdr:colOff>
      <xdr:row>0</xdr:row>
      <xdr:rowOff>186688</xdr:rowOff>
    </xdr:from>
    <xdr:to>
      <xdr:col>12</xdr:col>
      <xdr:colOff>507855</xdr:colOff>
      <xdr:row>2</xdr:row>
      <xdr:rowOff>57148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7176135" y="186688"/>
          <a:ext cx="144000" cy="18288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6</xdr:row>
      <xdr:rowOff>12700</xdr:rowOff>
    </xdr:from>
    <xdr:to>
      <xdr:col>1</xdr:col>
      <xdr:colOff>596900</xdr:colOff>
      <xdr:row>7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155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12</xdr:row>
      <xdr:rowOff>165100</xdr:rowOff>
    </xdr:from>
    <xdr:to>
      <xdr:col>2</xdr:col>
      <xdr:colOff>393700</xdr:colOff>
      <xdr:row>14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451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19</xdr:row>
      <xdr:rowOff>139700</xdr:rowOff>
    </xdr:from>
    <xdr:to>
      <xdr:col>3</xdr:col>
      <xdr:colOff>190500</xdr:colOff>
      <xdr:row>20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7592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22</xdr:row>
      <xdr:rowOff>38100</xdr:rowOff>
    </xdr:from>
    <xdr:to>
      <xdr:col>3</xdr:col>
      <xdr:colOff>596900</xdr:colOff>
      <xdr:row>23</xdr:row>
      <xdr:rowOff>12700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229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22</xdr:row>
      <xdr:rowOff>177800</xdr:rowOff>
    </xdr:from>
    <xdr:to>
      <xdr:col>4</xdr:col>
      <xdr:colOff>393700</xdr:colOff>
      <xdr:row>23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368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22</xdr:row>
      <xdr:rowOff>165100</xdr:rowOff>
    </xdr:from>
    <xdr:to>
      <xdr:col>5</xdr:col>
      <xdr:colOff>190500</xdr:colOff>
      <xdr:row>24</xdr:row>
      <xdr:rowOff>101600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356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22</xdr:row>
      <xdr:rowOff>139700</xdr:rowOff>
    </xdr:from>
    <xdr:to>
      <xdr:col>5</xdr:col>
      <xdr:colOff>596900</xdr:colOff>
      <xdr:row>24</xdr:row>
      <xdr:rowOff>76200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330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23</xdr:row>
      <xdr:rowOff>127000</xdr:rowOff>
    </xdr:from>
    <xdr:to>
      <xdr:col>6</xdr:col>
      <xdr:colOff>393700</xdr:colOff>
      <xdr:row>25</xdr:row>
      <xdr:rowOff>63500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508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114300</xdr:rowOff>
    </xdr:from>
    <xdr:to>
      <xdr:col>7</xdr:col>
      <xdr:colOff>190500</xdr:colOff>
      <xdr:row>27</xdr:row>
      <xdr:rowOff>50800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876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127000</xdr:rowOff>
    </xdr:from>
    <xdr:to>
      <xdr:col>7</xdr:col>
      <xdr:colOff>596900</xdr:colOff>
      <xdr:row>29</xdr:row>
      <xdr:rowOff>63500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270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127000</xdr:rowOff>
    </xdr:from>
    <xdr:to>
      <xdr:col>8</xdr:col>
      <xdr:colOff>393700</xdr:colOff>
      <xdr:row>29</xdr:row>
      <xdr:rowOff>63500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270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28</xdr:row>
      <xdr:rowOff>88900</xdr:rowOff>
    </xdr:from>
    <xdr:to>
      <xdr:col>9</xdr:col>
      <xdr:colOff>190500</xdr:colOff>
      <xdr:row>29</xdr:row>
      <xdr:rowOff>63500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422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114300</xdr:rowOff>
    </xdr:from>
    <xdr:to>
      <xdr:col>9</xdr:col>
      <xdr:colOff>596900</xdr:colOff>
      <xdr:row>28</xdr:row>
      <xdr:rowOff>88900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2578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114300</xdr:rowOff>
    </xdr:from>
    <xdr:to>
      <xdr:col>10</xdr:col>
      <xdr:colOff>393700</xdr:colOff>
      <xdr:row>30</xdr:row>
      <xdr:rowOff>50800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48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88900</xdr:rowOff>
    </xdr:from>
    <xdr:to>
      <xdr:col>11</xdr:col>
      <xdr:colOff>190500</xdr:colOff>
      <xdr:row>30</xdr:row>
      <xdr:rowOff>25400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422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50800</xdr:rowOff>
    </xdr:from>
    <xdr:to>
      <xdr:col>11</xdr:col>
      <xdr:colOff>596900</xdr:colOff>
      <xdr:row>29</xdr:row>
      <xdr:rowOff>177800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384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29</xdr:row>
      <xdr:rowOff>76200</xdr:rowOff>
    </xdr:from>
    <xdr:to>
      <xdr:col>12</xdr:col>
      <xdr:colOff>393700</xdr:colOff>
      <xdr:row>31</xdr:row>
      <xdr:rowOff>12700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600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29</xdr:row>
      <xdr:rowOff>101600</xdr:rowOff>
    </xdr:from>
    <xdr:to>
      <xdr:col>13</xdr:col>
      <xdr:colOff>596900</xdr:colOff>
      <xdr:row>31</xdr:row>
      <xdr:rowOff>38100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626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101600</xdr:rowOff>
    </xdr:from>
    <xdr:to>
      <xdr:col>14</xdr:col>
      <xdr:colOff>393700</xdr:colOff>
      <xdr:row>31</xdr:row>
      <xdr:rowOff>38100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626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127000</xdr:rowOff>
    </xdr:from>
    <xdr:to>
      <xdr:col>15</xdr:col>
      <xdr:colOff>190500</xdr:colOff>
      <xdr:row>30</xdr:row>
      <xdr:rowOff>63500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461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29</xdr:row>
      <xdr:rowOff>101600</xdr:rowOff>
    </xdr:from>
    <xdr:to>
      <xdr:col>15</xdr:col>
      <xdr:colOff>596900</xdr:colOff>
      <xdr:row>31</xdr:row>
      <xdr:rowOff>38100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6261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S383"/>
  <sheetViews>
    <sheetView tabSelected="1" zoomScaleNormal="100" workbookViewId="0">
      <pane ySplit="9" topLeftCell="A10" activePane="bottomLeft" state="frozen"/>
      <selection pane="bottomLeft" activeCell="Q69" sqref="Q69"/>
    </sheetView>
  </sheetViews>
  <sheetFormatPr defaultRowHeight="14.4" outlineLevelRow="1" x14ac:dyDescent="0.3"/>
  <cols>
    <col min="1" max="1" width="6.6640625" style="8" customWidth="1"/>
    <col min="2" max="2" width="18.6640625" customWidth="1"/>
    <col min="3" max="3" width="4.109375" style="39" customWidth="1"/>
    <col min="4" max="4" width="3.33203125" style="2" customWidth="1"/>
    <col min="5" max="6" width="7.77734375" customWidth="1"/>
    <col min="7" max="7" width="8.6640625" customWidth="1"/>
    <col min="8" max="8" width="9.33203125" bestFit="1" customWidth="1"/>
    <col min="9" max="9" width="8.77734375" customWidth="1"/>
    <col min="10" max="11" width="7.77734375" customWidth="1"/>
    <col min="12" max="12" width="8.6640625" customWidth="1"/>
  </cols>
  <sheetData>
    <row r="1" spans="1:19" ht="21" x14ac:dyDescent="0.4">
      <c r="E1" s="51" t="s">
        <v>410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3">
      <c r="E2" s="3"/>
      <c r="F2" s="3"/>
      <c r="G2" s="3"/>
    </row>
    <row r="3" spans="1:19" x14ac:dyDescent="0.3">
      <c r="G3" s="12" t="s">
        <v>1</v>
      </c>
      <c r="H3" s="9">
        <f>CntPeriod/RegDagar</f>
        <v>1178.4285714285713</v>
      </c>
      <c r="J3" s="4" t="s">
        <v>3</v>
      </c>
      <c r="K3" s="5">
        <v>21</v>
      </c>
      <c r="L3" s="5"/>
    </row>
    <row r="4" spans="1:19" x14ac:dyDescent="0.3">
      <c r="G4" s="12" t="s">
        <v>2</v>
      </c>
      <c r="H4" s="4">
        <f>CntPeriod</f>
        <v>24747</v>
      </c>
      <c r="J4" s="4"/>
      <c r="K4" s="4"/>
      <c r="L4" s="4"/>
      <c r="M4" s="4"/>
    </row>
    <row r="5" spans="1:19" ht="10.050000000000001" customHeight="1" x14ac:dyDescent="0.3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x14ac:dyDescent="0.3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3">
      <c r="E7" s="63" t="s">
        <v>411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05" customHeight="1" x14ac:dyDescent="0.3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3">
      <c r="A9" s="38" t="s">
        <v>14</v>
      </c>
      <c r="B9" s="1" t="s">
        <v>12</v>
      </c>
      <c r="C9" s="41"/>
      <c r="E9" s="13">
        <v>2020</v>
      </c>
      <c r="F9" s="14">
        <v>2019</v>
      </c>
      <c r="G9" s="29" t="s">
        <v>8</v>
      </c>
      <c r="H9" s="14">
        <v>2020</v>
      </c>
      <c r="I9" s="15">
        <v>2019</v>
      </c>
      <c r="J9" s="13">
        <v>2020</v>
      </c>
      <c r="K9" s="14">
        <v>2019</v>
      </c>
      <c r="L9" s="29" t="s">
        <v>8</v>
      </c>
      <c r="M9" s="14">
        <v>2020</v>
      </c>
      <c r="N9" s="15">
        <v>2019</v>
      </c>
    </row>
    <row r="10" spans="1:19" collapsed="1" x14ac:dyDescent="0.3">
      <c r="A10" s="36" t="s">
        <v>17</v>
      </c>
      <c r="B10" s="1" t="s">
        <v>18</v>
      </c>
      <c r="C10" s="42">
        <f t="shared" ref="C10:C73" si="0">IF(K10=0,"",SUM(((J10-K10)/K10)*100))</f>
        <v>-24.04947464739848</v>
      </c>
      <c r="E10" s="20">
        <v>5829</v>
      </c>
      <c r="F10" s="14">
        <v>5691</v>
      </c>
      <c r="G10" s="31">
        <f t="shared" ref="G10:G73" si="1">IF(F10=0,"",SUM(((E10-F10)/F10)*100))</f>
        <v>2.4248813916710596</v>
      </c>
      <c r="H10" s="32">
        <f t="shared" ref="H10:H73" si="2">IF(E10=0,"",SUM((E10/CntPeriod)*100))</f>
        <v>23.554370226694143</v>
      </c>
      <c r="I10" s="33">
        <f t="shared" ref="I10:I73" si="3">IF(F10=0,"",SUM((F10/CntPeriodPrevYear)*100))</f>
        <v>17.879359095193216</v>
      </c>
      <c r="J10" s="20">
        <v>24071</v>
      </c>
      <c r="K10" s="14">
        <v>31693</v>
      </c>
      <c r="L10" s="31">
        <f t="shared" ref="L10:L73" si="4">IF(K10=0,"",SUM(((J10-K10)/K10)*100))</f>
        <v>-24.04947464739848</v>
      </c>
      <c r="M10" s="32">
        <f t="shared" ref="M10:M73" si="5">IF(J10=0,"",SUM((J10/CntYearAck)*100))</f>
        <v>19.151847873652386</v>
      </c>
      <c r="N10" s="34">
        <f t="shared" ref="N10:N73" si="6">IF(K10=0,"",SUM((K10/CntPrevYearAck)*100))</f>
        <v>18.878140598753888</v>
      </c>
    </row>
    <row r="11" spans="1:19" hidden="1" outlineLevel="1" x14ac:dyDescent="0.3">
      <c r="A11" s="36"/>
      <c r="B11" s="50" t="s">
        <v>19</v>
      </c>
      <c r="C11" s="42">
        <f t="shared" si="0"/>
        <v>-18.998881912789198</v>
      </c>
      <c r="D11" s="48"/>
      <c r="E11" s="20">
        <v>2147</v>
      </c>
      <c r="F11" s="14">
        <v>2117</v>
      </c>
      <c r="G11" s="49">
        <f t="shared" si="1"/>
        <v>1.4170996693434106</v>
      </c>
      <c r="H11" s="33">
        <f t="shared" si="2"/>
        <v>8.6757990867579906</v>
      </c>
      <c r="I11" s="33">
        <f t="shared" si="3"/>
        <v>6.6509582155199505</v>
      </c>
      <c r="J11" s="20">
        <v>9418</v>
      </c>
      <c r="K11" s="14">
        <v>11627</v>
      </c>
      <c r="L11" s="49">
        <f t="shared" si="4"/>
        <v>-18.998881912789198</v>
      </c>
      <c r="M11" s="33">
        <f t="shared" si="5"/>
        <v>7.4933365158929064</v>
      </c>
      <c r="N11" s="34">
        <f t="shared" si="6"/>
        <v>6.925697811558118</v>
      </c>
    </row>
    <row r="12" spans="1:19" hidden="1" outlineLevel="1" x14ac:dyDescent="0.3">
      <c r="A12" s="36"/>
      <c r="B12" s="50" t="s">
        <v>20</v>
      </c>
      <c r="C12" s="42">
        <f t="shared" si="0"/>
        <v>-32.556191539857608</v>
      </c>
      <c r="D12" s="48"/>
      <c r="E12" s="20">
        <v>1179</v>
      </c>
      <c r="F12" s="14">
        <v>1155</v>
      </c>
      <c r="G12" s="49">
        <f t="shared" si="1"/>
        <v>2.0779220779220777</v>
      </c>
      <c r="H12" s="33">
        <f t="shared" si="2"/>
        <v>4.7642138441023159</v>
      </c>
      <c r="I12" s="33">
        <f t="shared" si="3"/>
        <v>3.6286522148916118</v>
      </c>
      <c r="J12" s="20">
        <v>4831</v>
      </c>
      <c r="K12" s="14">
        <v>7163</v>
      </c>
      <c r="L12" s="49">
        <f t="shared" si="4"/>
        <v>-32.556191539857608</v>
      </c>
      <c r="M12" s="33">
        <f t="shared" si="5"/>
        <v>3.8437363249393326</v>
      </c>
      <c r="N12" s="34">
        <f t="shared" si="6"/>
        <v>4.2666873160910637</v>
      </c>
    </row>
    <row r="13" spans="1:19" hidden="1" outlineLevel="1" x14ac:dyDescent="0.3">
      <c r="A13" s="36"/>
      <c r="B13" s="50" t="s">
        <v>21</v>
      </c>
      <c r="C13" s="42">
        <f t="shared" si="0"/>
        <v>-19.260046025845281</v>
      </c>
      <c r="D13" s="48"/>
      <c r="E13" s="20">
        <v>1296</v>
      </c>
      <c r="F13" s="14">
        <v>731</v>
      </c>
      <c r="G13" s="49">
        <f t="shared" si="1"/>
        <v>77.291381668946642</v>
      </c>
      <c r="H13" s="33">
        <f t="shared" si="2"/>
        <v>5.2369984240514</v>
      </c>
      <c r="I13" s="33">
        <f t="shared" si="3"/>
        <v>2.2965755576500158</v>
      </c>
      <c r="J13" s="20">
        <v>4561</v>
      </c>
      <c r="K13" s="14">
        <v>5649</v>
      </c>
      <c r="L13" s="49">
        <f t="shared" si="4"/>
        <v>-19.260046025845281</v>
      </c>
      <c r="M13" s="33">
        <f t="shared" si="5"/>
        <v>3.6289135537255839</v>
      </c>
      <c r="N13" s="34">
        <f t="shared" si="6"/>
        <v>3.3648634159707411</v>
      </c>
    </row>
    <row r="14" spans="1:19" hidden="1" outlineLevel="1" x14ac:dyDescent="0.3">
      <c r="A14" s="36"/>
      <c r="B14" s="50" t="s">
        <v>22</v>
      </c>
      <c r="C14" s="42">
        <f t="shared" si="0"/>
        <v>42.173615857826384</v>
      </c>
      <c r="D14" s="48"/>
      <c r="E14" s="20">
        <v>856</v>
      </c>
      <c r="F14" s="14">
        <v>628</v>
      </c>
      <c r="G14" s="49">
        <f t="shared" si="1"/>
        <v>36.30573248407643</v>
      </c>
      <c r="H14" s="33">
        <f t="shared" si="2"/>
        <v>3.459005131935184</v>
      </c>
      <c r="I14" s="33">
        <f t="shared" si="3"/>
        <v>1.9729814640276468</v>
      </c>
      <c r="J14" s="20">
        <v>4160</v>
      </c>
      <c r="K14" s="14">
        <v>2926</v>
      </c>
      <c r="L14" s="49">
        <f t="shared" si="4"/>
        <v>42.173615857826384</v>
      </c>
      <c r="M14" s="33">
        <f t="shared" si="5"/>
        <v>3.3098619564784979</v>
      </c>
      <c r="N14" s="34">
        <f t="shared" si="6"/>
        <v>1.7428908399947582</v>
      </c>
    </row>
    <row r="15" spans="1:19" hidden="1" outlineLevel="1" x14ac:dyDescent="0.3">
      <c r="A15" s="36"/>
      <c r="B15" s="50" t="s">
        <v>23</v>
      </c>
      <c r="C15" s="42">
        <f t="shared" si="0"/>
        <v>-7.9887218045112789</v>
      </c>
      <c r="D15" s="48"/>
      <c r="E15" s="20">
        <v>269</v>
      </c>
      <c r="F15" s="14">
        <v>302</v>
      </c>
      <c r="G15" s="49">
        <f t="shared" si="1"/>
        <v>-10.927152317880795</v>
      </c>
      <c r="H15" s="33">
        <f t="shared" si="2"/>
        <v>1.087000444498323</v>
      </c>
      <c r="I15" s="33">
        <f t="shared" si="3"/>
        <v>0.94879044926170275</v>
      </c>
      <c r="J15" s="20">
        <v>979</v>
      </c>
      <c r="K15" s="14">
        <v>1064</v>
      </c>
      <c r="L15" s="49">
        <f t="shared" si="4"/>
        <v>-7.9887218045112789</v>
      </c>
      <c r="M15" s="33">
        <f t="shared" si="5"/>
        <v>0.77893145562318489</v>
      </c>
      <c r="N15" s="34">
        <f t="shared" si="6"/>
        <v>0.6337784872708212</v>
      </c>
    </row>
    <row r="16" spans="1:19" hidden="1" outlineLevel="1" x14ac:dyDescent="0.3">
      <c r="A16" s="36"/>
      <c r="B16" s="50" t="s">
        <v>24</v>
      </c>
      <c r="C16" s="42" t="str">
        <f t="shared" si="0"/>
        <v/>
      </c>
      <c r="D16" s="48"/>
      <c r="E16" s="20">
        <v>82</v>
      </c>
      <c r="F16" s="14">
        <v>0</v>
      </c>
      <c r="G16" s="49" t="str">
        <f t="shared" si="1"/>
        <v/>
      </c>
      <c r="H16" s="33">
        <f t="shared" si="2"/>
        <v>0.33135329534893121</v>
      </c>
      <c r="I16" s="33" t="str">
        <f t="shared" si="3"/>
        <v/>
      </c>
      <c r="J16" s="20">
        <v>106</v>
      </c>
      <c r="K16" s="14">
        <v>0</v>
      </c>
      <c r="L16" s="49" t="str">
        <f t="shared" si="4"/>
        <v/>
      </c>
      <c r="M16" s="33">
        <f t="shared" si="5"/>
        <v>8.4337828698730952E-2</v>
      </c>
      <c r="N16" s="34" t="str">
        <f t="shared" si="6"/>
        <v/>
      </c>
    </row>
    <row r="17" spans="1:14" hidden="1" outlineLevel="1" x14ac:dyDescent="0.3">
      <c r="A17" s="36"/>
      <c r="B17" s="50" t="s">
        <v>25</v>
      </c>
      <c r="C17" s="42">
        <f t="shared" si="0"/>
        <v>-99.509803921568633</v>
      </c>
      <c r="D17" s="48"/>
      <c r="E17" s="20">
        <v>0</v>
      </c>
      <c r="F17" s="14">
        <v>758</v>
      </c>
      <c r="G17" s="49">
        <f t="shared" si="1"/>
        <v>-100</v>
      </c>
      <c r="H17" s="33" t="str">
        <f t="shared" si="2"/>
        <v/>
      </c>
      <c r="I17" s="33">
        <f t="shared" si="3"/>
        <v>2.381401193842287</v>
      </c>
      <c r="J17" s="20">
        <v>16</v>
      </c>
      <c r="K17" s="14">
        <v>3264</v>
      </c>
      <c r="L17" s="49">
        <f t="shared" si="4"/>
        <v>-99.509803921568633</v>
      </c>
      <c r="M17" s="33">
        <f t="shared" si="5"/>
        <v>1.273023829414807E-2</v>
      </c>
      <c r="N17" s="34">
        <f t="shared" si="6"/>
        <v>1.9442227278683837</v>
      </c>
    </row>
    <row r="18" spans="1:14" collapsed="1" x14ac:dyDescent="0.3">
      <c r="A18" s="36" t="s">
        <v>26</v>
      </c>
      <c r="B18" s="1" t="s">
        <v>27</v>
      </c>
      <c r="C18" s="42">
        <f t="shared" si="0"/>
        <v>-14.729768925843564</v>
      </c>
      <c r="D18" s="48"/>
      <c r="E18" s="20">
        <v>3460</v>
      </c>
      <c r="F18" s="14">
        <v>3402</v>
      </c>
      <c r="G18" s="49">
        <f t="shared" si="1"/>
        <v>1.7048794826572604</v>
      </c>
      <c r="H18" s="33">
        <f t="shared" si="2"/>
        <v>13.981492706186607</v>
      </c>
      <c r="I18" s="33">
        <f t="shared" si="3"/>
        <v>10.688030160226202</v>
      </c>
      <c r="J18" s="20">
        <v>17639</v>
      </c>
      <c r="K18" s="14">
        <v>20686</v>
      </c>
      <c r="L18" s="49">
        <f t="shared" si="4"/>
        <v>-14.729768925843564</v>
      </c>
      <c r="M18" s="33">
        <f t="shared" si="5"/>
        <v>14.034292079404862</v>
      </c>
      <c r="N18" s="34">
        <f t="shared" si="6"/>
        <v>12.321749800455081</v>
      </c>
    </row>
    <row r="19" spans="1:14" hidden="1" outlineLevel="1" x14ac:dyDescent="0.3">
      <c r="A19" s="36"/>
      <c r="B19" s="50" t="s">
        <v>28</v>
      </c>
      <c r="C19" s="42">
        <f t="shared" si="0"/>
        <v>-38.407183865744152</v>
      </c>
      <c r="D19" s="48"/>
      <c r="E19" s="20">
        <v>970</v>
      </c>
      <c r="F19" s="14">
        <v>1222</v>
      </c>
      <c r="G19" s="49">
        <f t="shared" si="1"/>
        <v>-20.621931260229132</v>
      </c>
      <c r="H19" s="33">
        <f t="shared" si="2"/>
        <v>3.9196670303471128</v>
      </c>
      <c r="I19" s="33">
        <f t="shared" si="3"/>
        <v>3.8391454602576189</v>
      </c>
      <c r="J19" s="20">
        <v>4184</v>
      </c>
      <c r="K19" s="14">
        <v>6793</v>
      </c>
      <c r="L19" s="49">
        <f t="shared" si="4"/>
        <v>-38.407183865744152</v>
      </c>
      <c r="M19" s="33">
        <f t="shared" si="5"/>
        <v>3.3289573139197199</v>
      </c>
      <c r="N19" s="34">
        <f t="shared" si="6"/>
        <v>4.0462944210814742</v>
      </c>
    </row>
    <row r="20" spans="1:14" hidden="1" outlineLevel="1" x14ac:dyDescent="0.3">
      <c r="A20" s="36"/>
      <c r="B20" s="50" t="s">
        <v>29</v>
      </c>
      <c r="C20" s="42" t="str">
        <f t="shared" si="0"/>
        <v/>
      </c>
      <c r="D20" s="48"/>
      <c r="E20" s="20">
        <v>628</v>
      </c>
      <c r="F20" s="14">
        <v>0</v>
      </c>
      <c r="G20" s="49" t="str">
        <f t="shared" si="1"/>
        <v/>
      </c>
      <c r="H20" s="33">
        <f t="shared" si="2"/>
        <v>2.5376813351113263</v>
      </c>
      <c r="I20" s="33" t="str">
        <f t="shared" si="3"/>
        <v/>
      </c>
      <c r="J20" s="20">
        <v>3884</v>
      </c>
      <c r="K20" s="14">
        <v>0</v>
      </c>
      <c r="L20" s="49" t="str">
        <f t="shared" si="4"/>
        <v/>
      </c>
      <c r="M20" s="33">
        <f t="shared" si="5"/>
        <v>3.0902653459044438</v>
      </c>
      <c r="N20" s="34" t="str">
        <f t="shared" si="6"/>
        <v/>
      </c>
    </row>
    <row r="21" spans="1:14" hidden="1" outlineLevel="1" x14ac:dyDescent="0.3">
      <c r="A21" s="36"/>
      <c r="B21" s="50" t="s">
        <v>30</v>
      </c>
      <c r="C21" s="42">
        <f t="shared" si="0"/>
        <v>-35.341028331584468</v>
      </c>
      <c r="D21" s="48"/>
      <c r="E21" s="20">
        <v>694</v>
      </c>
      <c r="F21" s="14">
        <v>729</v>
      </c>
      <c r="G21" s="49">
        <f t="shared" si="1"/>
        <v>-4.8010973936899859</v>
      </c>
      <c r="H21" s="33">
        <f t="shared" si="2"/>
        <v>2.804380328928759</v>
      </c>
      <c r="I21" s="33">
        <f t="shared" si="3"/>
        <v>2.2902921771913292</v>
      </c>
      <c r="J21" s="20">
        <v>3081</v>
      </c>
      <c r="K21" s="14">
        <v>4765</v>
      </c>
      <c r="L21" s="49">
        <f t="shared" si="4"/>
        <v>-35.341028331584468</v>
      </c>
      <c r="M21" s="33">
        <f t="shared" si="5"/>
        <v>2.4513665115168877</v>
      </c>
      <c r="N21" s="34">
        <f t="shared" si="6"/>
        <v>2.8383030938397207</v>
      </c>
    </row>
    <row r="22" spans="1:14" hidden="1" outlineLevel="1" x14ac:dyDescent="0.3">
      <c r="A22" s="36"/>
      <c r="B22" s="50" t="s">
        <v>31</v>
      </c>
      <c r="C22" s="42">
        <f t="shared" si="0"/>
        <v>315.95505617977528</v>
      </c>
      <c r="D22" s="48"/>
      <c r="E22" s="20">
        <v>210</v>
      </c>
      <c r="F22" s="14">
        <v>227</v>
      </c>
      <c r="G22" s="49">
        <f t="shared" si="1"/>
        <v>-7.4889867841409687</v>
      </c>
      <c r="H22" s="33">
        <f t="shared" si="2"/>
        <v>0.84858770760092139</v>
      </c>
      <c r="I22" s="33">
        <f t="shared" si="3"/>
        <v>0.71316368206094882</v>
      </c>
      <c r="J22" s="20">
        <v>1851</v>
      </c>
      <c r="K22" s="14">
        <v>445</v>
      </c>
      <c r="L22" s="49">
        <f t="shared" si="4"/>
        <v>315.95505617977528</v>
      </c>
      <c r="M22" s="33">
        <f t="shared" si="5"/>
        <v>1.4727294426542545</v>
      </c>
      <c r="N22" s="34">
        <f t="shared" si="6"/>
        <v>0.26506713048450697</v>
      </c>
    </row>
    <row r="23" spans="1:14" hidden="1" outlineLevel="1" x14ac:dyDescent="0.3">
      <c r="A23" s="36"/>
      <c r="B23" s="50" t="s">
        <v>32</v>
      </c>
      <c r="C23" s="42">
        <f t="shared" si="0"/>
        <v>21.321070234113712</v>
      </c>
      <c r="D23" s="48"/>
      <c r="E23" s="20">
        <v>373</v>
      </c>
      <c r="F23" s="14">
        <v>120</v>
      </c>
      <c r="G23" s="49">
        <f t="shared" si="1"/>
        <v>210.83333333333334</v>
      </c>
      <c r="H23" s="33">
        <f t="shared" si="2"/>
        <v>1.507253404453065</v>
      </c>
      <c r="I23" s="33">
        <f t="shared" si="3"/>
        <v>0.3770028275212064</v>
      </c>
      <c r="J23" s="20">
        <v>1451</v>
      </c>
      <c r="K23" s="14">
        <v>1196</v>
      </c>
      <c r="L23" s="49">
        <f t="shared" si="4"/>
        <v>21.321070234113712</v>
      </c>
      <c r="M23" s="33">
        <f t="shared" si="5"/>
        <v>1.1544734853005529</v>
      </c>
      <c r="N23" s="34">
        <f t="shared" si="6"/>
        <v>0.7124051417066749</v>
      </c>
    </row>
    <row r="24" spans="1:14" hidden="1" outlineLevel="1" x14ac:dyDescent="0.3">
      <c r="A24" s="36"/>
      <c r="B24" s="50" t="s">
        <v>33</v>
      </c>
      <c r="C24" s="42">
        <f t="shared" si="0"/>
        <v>-24.099722991689752</v>
      </c>
      <c r="D24" s="48"/>
      <c r="E24" s="20">
        <v>251</v>
      </c>
      <c r="F24" s="14">
        <v>244</v>
      </c>
      <c r="G24" s="49">
        <f t="shared" si="1"/>
        <v>2.8688524590163933</v>
      </c>
      <c r="H24" s="33">
        <f t="shared" si="2"/>
        <v>1.0142643552753869</v>
      </c>
      <c r="I24" s="33">
        <f t="shared" si="3"/>
        <v>0.76657241595978642</v>
      </c>
      <c r="J24" s="20">
        <v>1096</v>
      </c>
      <c r="K24" s="14">
        <v>1444</v>
      </c>
      <c r="L24" s="49">
        <f t="shared" si="4"/>
        <v>-24.099722991689752</v>
      </c>
      <c r="M24" s="33">
        <f t="shared" si="5"/>
        <v>0.87202132314914271</v>
      </c>
      <c r="N24" s="34">
        <f t="shared" si="6"/>
        <v>0.8601279470104003</v>
      </c>
    </row>
    <row r="25" spans="1:14" hidden="1" outlineLevel="1" x14ac:dyDescent="0.3">
      <c r="A25" s="36"/>
      <c r="B25" s="50" t="s">
        <v>29</v>
      </c>
      <c r="C25" s="42">
        <f t="shared" si="0"/>
        <v>-86.04651162790698</v>
      </c>
      <c r="D25" s="48"/>
      <c r="E25" s="20">
        <v>46</v>
      </c>
      <c r="F25" s="14">
        <v>470</v>
      </c>
      <c r="G25" s="49">
        <f t="shared" si="1"/>
        <v>-90.212765957446805</v>
      </c>
      <c r="H25" s="33">
        <f t="shared" si="2"/>
        <v>0.18588111690305895</v>
      </c>
      <c r="I25" s="33">
        <f t="shared" si="3"/>
        <v>1.4765944077913917</v>
      </c>
      <c r="J25" s="20">
        <v>444</v>
      </c>
      <c r="K25" s="14">
        <v>3182</v>
      </c>
      <c r="L25" s="49">
        <f t="shared" si="4"/>
        <v>-86.04651162790698</v>
      </c>
      <c r="M25" s="33">
        <f t="shared" si="5"/>
        <v>0.35326411266260888</v>
      </c>
      <c r="N25" s="34">
        <f t="shared" si="6"/>
        <v>1.8953788970824745</v>
      </c>
    </row>
    <row r="26" spans="1:14" hidden="1" outlineLevel="1" x14ac:dyDescent="0.3">
      <c r="A26" s="36"/>
      <c r="B26" s="50" t="s">
        <v>34</v>
      </c>
      <c r="C26" s="42">
        <f t="shared" si="0"/>
        <v>-51.916376306620208</v>
      </c>
      <c r="D26" s="48"/>
      <c r="E26" s="20">
        <v>36</v>
      </c>
      <c r="F26" s="14">
        <v>135</v>
      </c>
      <c r="G26" s="49">
        <f t="shared" si="1"/>
        <v>-73.333333333333329</v>
      </c>
      <c r="H26" s="33">
        <f t="shared" si="2"/>
        <v>0.14547217844587224</v>
      </c>
      <c r="I26" s="33">
        <f t="shared" si="3"/>
        <v>0.42412818096135718</v>
      </c>
      <c r="J26" s="20">
        <v>414</v>
      </c>
      <c r="K26" s="14">
        <v>861</v>
      </c>
      <c r="L26" s="49">
        <f t="shared" si="4"/>
        <v>-51.916376306620208</v>
      </c>
      <c r="M26" s="33">
        <f t="shared" si="5"/>
        <v>0.32939491586108127</v>
      </c>
      <c r="N26" s="34">
        <f t="shared" si="6"/>
        <v>0.51286022325204605</v>
      </c>
    </row>
    <row r="27" spans="1:14" hidden="1" outlineLevel="1" x14ac:dyDescent="0.3">
      <c r="A27" s="36"/>
      <c r="B27" s="50" t="s">
        <v>35</v>
      </c>
      <c r="C27" s="42">
        <f t="shared" si="0"/>
        <v>102.12765957446808</v>
      </c>
      <c r="D27" s="48"/>
      <c r="E27" s="20">
        <v>57</v>
      </c>
      <c r="F27" s="14">
        <v>12</v>
      </c>
      <c r="G27" s="49">
        <f t="shared" si="1"/>
        <v>375</v>
      </c>
      <c r="H27" s="33">
        <f t="shared" si="2"/>
        <v>0.23033094920596434</v>
      </c>
      <c r="I27" s="33">
        <f t="shared" si="3"/>
        <v>3.7700282752120645E-2</v>
      </c>
      <c r="J27" s="20">
        <v>285</v>
      </c>
      <c r="K27" s="14">
        <v>141</v>
      </c>
      <c r="L27" s="49">
        <f t="shared" si="4"/>
        <v>102.12765957446808</v>
      </c>
      <c r="M27" s="33">
        <f t="shared" si="5"/>
        <v>0.22675736961451248</v>
      </c>
      <c r="N27" s="34">
        <f t="shared" si="6"/>
        <v>8.3987562692843784E-2</v>
      </c>
    </row>
    <row r="28" spans="1:14" hidden="1" outlineLevel="1" x14ac:dyDescent="0.3">
      <c r="A28" s="36"/>
      <c r="B28" s="50" t="s">
        <v>36</v>
      </c>
      <c r="C28" s="42">
        <f t="shared" si="0"/>
        <v>-49.757281553398059</v>
      </c>
      <c r="D28" s="48"/>
      <c r="E28" s="20">
        <v>57</v>
      </c>
      <c r="F28" s="14">
        <v>74</v>
      </c>
      <c r="G28" s="49">
        <f t="shared" si="1"/>
        <v>-22.972972972972975</v>
      </c>
      <c r="H28" s="33">
        <f t="shared" si="2"/>
        <v>0.23033094920596434</v>
      </c>
      <c r="I28" s="33">
        <f t="shared" si="3"/>
        <v>0.2324850769714106</v>
      </c>
      <c r="J28" s="20">
        <v>207</v>
      </c>
      <c r="K28" s="14">
        <v>412</v>
      </c>
      <c r="L28" s="49">
        <f t="shared" si="4"/>
        <v>-49.757281553398059</v>
      </c>
      <c r="M28" s="33">
        <f t="shared" si="5"/>
        <v>0.16469745793054064</v>
      </c>
      <c r="N28" s="34">
        <f t="shared" si="6"/>
        <v>0.24541046687554355</v>
      </c>
    </row>
    <row r="29" spans="1:14" hidden="1" outlineLevel="1" x14ac:dyDescent="0.3">
      <c r="A29" s="36"/>
      <c r="B29" s="50" t="s">
        <v>37</v>
      </c>
      <c r="C29" s="42">
        <f t="shared" si="0"/>
        <v>-25.641025641025639</v>
      </c>
      <c r="D29" s="48"/>
      <c r="E29" s="20">
        <v>33</v>
      </c>
      <c r="F29" s="14">
        <v>31</v>
      </c>
      <c r="G29" s="49">
        <f t="shared" si="1"/>
        <v>6.4516129032258061</v>
      </c>
      <c r="H29" s="33">
        <f t="shared" si="2"/>
        <v>0.1333494969087162</v>
      </c>
      <c r="I29" s="33">
        <f t="shared" si="3"/>
        <v>9.7392397109644993E-2</v>
      </c>
      <c r="J29" s="20">
        <v>174</v>
      </c>
      <c r="K29" s="14">
        <v>234</v>
      </c>
      <c r="L29" s="49">
        <f t="shared" si="4"/>
        <v>-25.641025641025639</v>
      </c>
      <c r="M29" s="33">
        <f t="shared" si="5"/>
        <v>0.13844134144886025</v>
      </c>
      <c r="N29" s="34">
        <f t="shared" si="6"/>
        <v>0.13938361468174074</v>
      </c>
    </row>
    <row r="30" spans="1:14" hidden="1" outlineLevel="1" x14ac:dyDescent="0.3">
      <c r="A30" s="36"/>
      <c r="B30" s="50" t="s">
        <v>38</v>
      </c>
      <c r="C30" s="42">
        <f t="shared" si="0"/>
        <v>-30.985915492957744</v>
      </c>
      <c r="D30" s="48"/>
      <c r="E30" s="20">
        <v>21</v>
      </c>
      <c r="F30" s="14">
        <v>25</v>
      </c>
      <c r="G30" s="49">
        <f t="shared" si="1"/>
        <v>-16</v>
      </c>
      <c r="H30" s="33">
        <f t="shared" si="2"/>
        <v>8.4858770760092142E-2</v>
      </c>
      <c r="I30" s="33">
        <f t="shared" si="3"/>
        <v>7.854225573358467E-2</v>
      </c>
      <c r="J30" s="20">
        <v>147</v>
      </c>
      <c r="K30" s="14">
        <v>213</v>
      </c>
      <c r="L30" s="49">
        <f t="shared" si="4"/>
        <v>-30.985915492957744</v>
      </c>
      <c r="M30" s="33">
        <f t="shared" si="5"/>
        <v>0.11695906432748539</v>
      </c>
      <c r="N30" s="34">
        <f t="shared" si="6"/>
        <v>0.12687482874876402</v>
      </c>
    </row>
    <row r="31" spans="1:14" hidden="1" outlineLevel="1" x14ac:dyDescent="0.3">
      <c r="A31" s="36"/>
      <c r="B31" s="50" t="s">
        <v>39</v>
      </c>
      <c r="C31" s="42">
        <f t="shared" si="0"/>
        <v>-65.801886792452834</v>
      </c>
      <c r="D31" s="48"/>
      <c r="E31" s="20">
        <v>30</v>
      </c>
      <c r="F31" s="14">
        <v>46</v>
      </c>
      <c r="G31" s="49">
        <f t="shared" si="1"/>
        <v>-34.782608695652172</v>
      </c>
      <c r="H31" s="33">
        <f t="shared" si="2"/>
        <v>0.1212268153715602</v>
      </c>
      <c r="I31" s="33">
        <f t="shared" si="3"/>
        <v>0.14451775054979579</v>
      </c>
      <c r="J31" s="20">
        <v>145</v>
      </c>
      <c r="K31" s="14">
        <v>424</v>
      </c>
      <c r="L31" s="49">
        <f t="shared" si="4"/>
        <v>-65.801886792452834</v>
      </c>
      <c r="M31" s="33">
        <f t="shared" si="5"/>
        <v>0.11536778454071686</v>
      </c>
      <c r="N31" s="34">
        <f t="shared" si="6"/>
        <v>0.2525583445515302</v>
      </c>
    </row>
    <row r="32" spans="1:14" hidden="1" outlineLevel="1" x14ac:dyDescent="0.3">
      <c r="A32" s="36"/>
      <c r="B32" s="50" t="s">
        <v>40</v>
      </c>
      <c r="C32" s="42">
        <f t="shared" si="0"/>
        <v>-41.228070175438596</v>
      </c>
      <c r="D32" s="48"/>
      <c r="E32" s="20">
        <v>34</v>
      </c>
      <c r="F32" s="14">
        <v>24</v>
      </c>
      <c r="G32" s="49">
        <f t="shared" si="1"/>
        <v>41.666666666666671</v>
      </c>
      <c r="H32" s="33">
        <f t="shared" si="2"/>
        <v>0.13739039075443488</v>
      </c>
      <c r="I32" s="33">
        <f t="shared" si="3"/>
        <v>7.540056550424129E-2</v>
      </c>
      <c r="J32" s="20">
        <v>134</v>
      </c>
      <c r="K32" s="14">
        <v>228</v>
      </c>
      <c r="L32" s="49">
        <f t="shared" si="4"/>
        <v>-41.228070175438596</v>
      </c>
      <c r="M32" s="33">
        <f t="shared" si="5"/>
        <v>0.10661574571349007</v>
      </c>
      <c r="N32" s="34">
        <f t="shared" si="6"/>
        <v>0.1358096758437474</v>
      </c>
    </row>
    <row r="33" spans="1:14" hidden="1" outlineLevel="1" x14ac:dyDescent="0.3">
      <c r="A33" s="36"/>
      <c r="B33" s="50" t="s">
        <v>41</v>
      </c>
      <c r="C33" s="42">
        <f t="shared" si="0"/>
        <v>-57.709251101321591</v>
      </c>
      <c r="D33" s="48"/>
      <c r="E33" s="20">
        <v>10</v>
      </c>
      <c r="F33" s="14">
        <v>21</v>
      </c>
      <c r="G33" s="49">
        <f t="shared" si="1"/>
        <v>-52.380952380952387</v>
      </c>
      <c r="H33" s="33">
        <f t="shared" si="2"/>
        <v>4.0408938457186731E-2</v>
      </c>
      <c r="I33" s="33">
        <f t="shared" si="3"/>
        <v>6.5975494816211122E-2</v>
      </c>
      <c r="J33" s="20">
        <v>96</v>
      </c>
      <c r="K33" s="14">
        <v>227</v>
      </c>
      <c r="L33" s="49">
        <f t="shared" si="4"/>
        <v>-57.709251101321591</v>
      </c>
      <c r="M33" s="33">
        <f t="shared" si="5"/>
        <v>7.6381429764888403E-2</v>
      </c>
      <c r="N33" s="34">
        <f t="shared" si="6"/>
        <v>0.13521401937074851</v>
      </c>
    </row>
    <row r="34" spans="1:14" hidden="1" outlineLevel="1" x14ac:dyDescent="0.3">
      <c r="A34" s="36"/>
      <c r="B34" s="50" t="s">
        <v>42</v>
      </c>
      <c r="C34" s="42">
        <f t="shared" si="0"/>
        <v>1450</v>
      </c>
      <c r="D34" s="48"/>
      <c r="E34" s="20">
        <v>10</v>
      </c>
      <c r="F34" s="14">
        <v>0</v>
      </c>
      <c r="G34" s="49" t="str">
        <f t="shared" si="1"/>
        <v/>
      </c>
      <c r="H34" s="33">
        <f t="shared" si="2"/>
        <v>4.0408938457186731E-2</v>
      </c>
      <c r="I34" s="33" t="str">
        <f t="shared" si="3"/>
        <v/>
      </c>
      <c r="J34" s="20">
        <v>31</v>
      </c>
      <c r="K34" s="14">
        <v>2</v>
      </c>
      <c r="L34" s="49">
        <f t="shared" si="4"/>
        <v>1450</v>
      </c>
      <c r="M34" s="33">
        <f t="shared" si="5"/>
        <v>2.4664836694911884E-2</v>
      </c>
      <c r="N34" s="34">
        <f t="shared" si="6"/>
        <v>1.1913129459977842E-3</v>
      </c>
    </row>
    <row r="35" spans="1:14" hidden="1" outlineLevel="1" x14ac:dyDescent="0.3">
      <c r="A35" s="36"/>
      <c r="B35" s="50" t="s">
        <v>43</v>
      </c>
      <c r="C35" s="42">
        <f t="shared" si="0"/>
        <v>-86.607142857142861</v>
      </c>
      <c r="D35" s="48"/>
      <c r="E35" s="20">
        <v>0</v>
      </c>
      <c r="F35" s="14">
        <v>22</v>
      </c>
      <c r="G35" s="49">
        <f t="shared" si="1"/>
        <v>-100</v>
      </c>
      <c r="H35" s="33" t="str">
        <f t="shared" si="2"/>
        <v/>
      </c>
      <c r="I35" s="33">
        <f t="shared" si="3"/>
        <v>6.9117185045554502E-2</v>
      </c>
      <c r="J35" s="20">
        <v>15</v>
      </c>
      <c r="K35" s="14">
        <v>112</v>
      </c>
      <c r="L35" s="49">
        <f t="shared" si="4"/>
        <v>-86.607142857142861</v>
      </c>
      <c r="M35" s="33">
        <f t="shared" si="5"/>
        <v>1.1934598400763814E-2</v>
      </c>
      <c r="N35" s="34">
        <f t="shared" si="6"/>
        <v>6.6713524975875918E-2</v>
      </c>
    </row>
    <row r="36" spans="1:14" hidden="1" outlineLevel="1" x14ac:dyDescent="0.3">
      <c r="A36" s="36"/>
      <c r="B36" s="50" t="s">
        <v>44</v>
      </c>
      <c r="C36" s="42">
        <f t="shared" si="0"/>
        <v>-100</v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0</v>
      </c>
      <c r="K36" s="14">
        <v>4</v>
      </c>
      <c r="L36" s="49">
        <f t="shared" si="4"/>
        <v>-100</v>
      </c>
      <c r="M36" s="33" t="str">
        <f t="shared" si="5"/>
        <v/>
      </c>
      <c r="N36" s="34">
        <f t="shared" si="6"/>
        <v>2.3826258919955683E-3</v>
      </c>
    </row>
    <row r="37" spans="1:14" hidden="1" outlineLevel="1" x14ac:dyDescent="0.3">
      <c r="A37" s="36"/>
      <c r="B37" s="50" t="s">
        <v>29</v>
      </c>
      <c r="C37" s="42">
        <f t="shared" si="0"/>
        <v>-100</v>
      </c>
      <c r="D37" s="48"/>
      <c r="E37" s="20">
        <v>0</v>
      </c>
      <c r="F37" s="14">
        <v>0</v>
      </c>
      <c r="G37" s="49" t="str">
        <f t="shared" si="1"/>
        <v/>
      </c>
      <c r="H37" s="33" t="str">
        <f t="shared" si="2"/>
        <v/>
      </c>
      <c r="I37" s="33" t="str">
        <f t="shared" si="3"/>
        <v/>
      </c>
      <c r="J37" s="20">
        <v>0</v>
      </c>
      <c r="K37" s="14">
        <v>3</v>
      </c>
      <c r="L37" s="49">
        <f t="shared" si="4"/>
        <v>-100</v>
      </c>
      <c r="M37" s="33" t="str">
        <f t="shared" si="5"/>
        <v/>
      </c>
      <c r="N37" s="34">
        <f t="shared" si="6"/>
        <v>1.7869694189966761E-3</v>
      </c>
    </row>
    <row r="38" spans="1:14" collapsed="1" x14ac:dyDescent="0.3">
      <c r="A38" s="36" t="s">
        <v>45</v>
      </c>
      <c r="B38" s="1" t="s">
        <v>46</v>
      </c>
      <c r="C38" s="42">
        <f t="shared" si="0"/>
        <v>-11.638711709583431</v>
      </c>
      <c r="D38" s="48"/>
      <c r="E38" s="20">
        <v>1663</v>
      </c>
      <c r="F38" s="14">
        <v>2504</v>
      </c>
      <c r="G38" s="49">
        <f t="shared" si="1"/>
        <v>-33.58626198083067</v>
      </c>
      <c r="H38" s="33">
        <f t="shared" si="2"/>
        <v>6.7200064654301537</v>
      </c>
      <c r="I38" s="33">
        <f t="shared" si="3"/>
        <v>7.866792334275841</v>
      </c>
      <c r="J38" s="20">
        <v>11221</v>
      </c>
      <c r="K38" s="14">
        <v>12699</v>
      </c>
      <c r="L38" s="49">
        <f t="shared" si="4"/>
        <v>-11.638711709583431</v>
      </c>
      <c r="M38" s="33">
        <f t="shared" si="5"/>
        <v>8.9278752436647189</v>
      </c>
      <c r="N38" s="34">
        <f t="shared" si="6"/>
        <v>7.5642415506129312</v>
      </c>
    </row>
    <row r="39" spans="1:14" hidden="1" outlineLevel="1" x14ac:dyDescent="0.3">
      <c r="A39" s="36"/>
      <c r="B39" s="50" t="s">
        <v>47</v>
      </c>
      <c r="C39" s="42">
        <f t="shared" si="0"/>
        <v>-10.134338911147772</v>
      </c>
      <c r="D39" s="48"/>
      <c r="E39" s="20">
        <v>526</v>
      </c>
      <c r="F39" s="14">
        <v>797</v>
      </c>
      <c r="G39" s="49">
        <f t="shared" si="1"/>
        <v>-34.002509410288582</v>
      </c>
      <c r="H39" s="33">
        <f t="shared" si="2"/>
        <v>2.125510162848022</v>
      </c>
      <c r="I39" s="33">
        <f t="shared" si="3"/>
        <v>2.5039271127866791</v>
      </c>
      <c r="J39" s="20">
        <v>3813</v>
      </c>
      <c r="K39" s="14">
        <v>4243</v>
      </c>
      <c r="L39" s="49">
        <f t="shared" si="4"/>
        <v>-10.134338911147772</v>
      </c>
      <c r="M39" s="33">
        <f t="shared" si="5"/>
        <v>3.0337749134741614</v>
      </c>
      <c r="N39" s="34">
        <f t="shared" si="6"/>
        <v>2.5273704149342988</v>
      </c>
    </row>
    <row r="40" spans="1:14" hidden="1" outlineLevel="1" x14ac:dyDescent="0.3">
      <c r="A40" s="36"/>
      <c r="B40" s="50" t="s">
        <v>48</v>
      </c>
      <c r="C40" s="42">
        <f t="shared" si="0"/>
        <v>-13.972701149425287</v>
      </c>
      <c r="D40" s="48"/>
      <c r="E40" s="20">
        <v>402</v>
      </c>
      <c r="F40" s="14">
        <v>560</v>
      </c>
      <c r="G40" s="49">
        <f t="shared" si="1"/>
        <v>-28.214285714285715</v>
      </c>
      <c r="H40" s="33">
        <f t="shared" si="2"/>
        <v>1.6244393259789065</v>
      </c>
      <c r="I40" s="33">
        <f t="shared" si="3"/>
        <v>1.7593465284322967</v>
      </c>
      <c r="J40" s="20">
        <v>2395</v>
      </c>
      <c r="K40" s="14">
        <v>2784</v>
      </c>
      <c r="L40" s="49">
        <f t="shared" si="4"/>
        <v>-13.972701149425287</v>
      </c>
      <c r="M40" s="33">
        <f t="shared" si="5"/>
        <v>1.905557544655289</v>
      </c>
      <c r="N40" s="34">
        <f t="shared" si="6"/>
        <v>1.6583076208289156</v>
      </c>
    </row>
    <row r="41" spans="1:14" hidden="1" outlineLevel="1" x14ac:dyDescent="0.3">
      <c r="A41" s="36"/>
      <c r="B41" s="50" t="s">
        <v>49</v>
      </c>
      <c r="C41" s="42">
        <f t="shared" si="0"/>
        <v>10.572207084468666</v>
      </c>
      <c r="D41" s="48"/>
      <c r="E41" s="20">
        <v>297</v>
      </c>
      <c r="F41" s="14">
        <v>431</v>
      </c>
      <c r="G41" s="49">
        <f t="shared" si="1"/>
        <v>-31.090487238979119</v>
      </c>
      <c r="H41" s="33">
        <f t="shared" si="2"/>
        <v>1.2001454721784459</v>
      </c>
      <c r="I41" s="33">
        <f t="shared" si="3"/>
        <v>1.3540684888469996</v>
      </c>
      <c r="J41" s="20">
        <v>2029</v>
      </c>
      <c r="K41" s="14">
        <v>1835</v>
      </c>
      <c r="L41" s="49">
        <f t="shared" si="4"/>
        <v>10.572207084468666</v>
      </c>
      <c r="M41" s="33">
        <f t="shared" si="5"/>
        <v>1.614353343676652</v>
      </c>
      <c r="N41" s="34">
        <f t="shared" si="6"/>
        <v>1.093029627952967</v>
      </c>
    </row>
    <row r="42" spans="1:14" hidden="1" outlineLevel="1" x14ac:dyDescent="0.3">
      <c r="A42" s="36"/>
      <c r="B42" s="50" t="s">
        <v>50</v>
      </c>
      <c r="C42" s="42">
        <f t="shared" si="0"/>
        <v>71.907216494845358</v>
      </c>
      <c r="D42" s="48"/>
      <c r="E42" s="20">
        <v>153</v>
      </c>
      <c r="F42" s="14">
        <v>178</v>
      </c>
      <c r="G42" s="49">
        <f t="shared" si="1"/>
        <v>-14.04494382022472</v>
      </c>
      <c r="H42" s="33">
        <f t="shared" si="2"/>
        <v>0.61825675839495697</v>
      </c>
      <c r="I42" s="33">
        <f t="shared" si="3"/>
        <v>0.55922086082312283</v>
      </c>
      <c r="J42" s="20">
        <v>1334</v>
      </c>
      <c r="K42" s="14">
        <v>776</v>
      </c>
      <c r="L42" s="49">
        <f t="shared" si="4"/>
        <v>71.907216494845358</v>
      </c>
      <c r="M42" s="33">
        <f t="shared" si="5"/>
        <v>1.0613836177745952</v>
      </c>
      <c r="N42" s="34">
        <f t="shared" si="6"/>
        <v>0.46222942304714021</v>
      </c>
    </row>
    <row r="43" spans="1:14" hidden="1" outlineLevel="1" x14ac:dyDescent="0.3">
      <c r="A43" s="36"/>
      <c r="B43" s="50" t="s">
        <v>51</v>
      </c>
      <c r="C43" s="42">
        <f t="shared" si="0"/>
        <v>-22.128174123337363</v>
      </c>
      <c r="D43" s="48"/>
      <c r="E43" s="20">
        <v>140</v>
      </c>
      <c r="F43" s="14">
        <v>108</v>
      </c>
      <c r="G43" s="49">
        <f t="shared" si="1"/>
        <v>29.629629629629626</v>
      </c>
      <c r="H43" s="33">
        <f t="shared" si="2"/>
        <v>0.56572513840061422</v>
      </c>
      <c r="I43" s="33">
        <f t="shared" si="3"/>
        <v>0.33930254476908572</v>
      </c>
      <c r="J43" s="20">
        <v>644</v>
      </c>
      <c r="K43" s="14">
        <v>827</v>
      </c>
      <c r="L43" s="49">
        <f t="shared" si="4"/>
        <v>-22.128174123337363</v>
      </c>
      <c r="M43" s="33">
        <f t="shared" si="5"/>
        <v>0.51239209133945973</v>
      </c>
      <c r="N43" s="34">
        <f t="shared" si="6"/>
        <v>0.49260790317008374</v>
      </c>
    </row>
    <row r="44" spans="1:14" hidden="1" outlineLevel="1" x14ac:dyDescent="0.3">
      <c r="A44" s="36"/>
      <c r="B44" s="50" t="s">
        <v>52</v>
      </c>
      <c r="C44" s="42">
        <f t="shared" si="0"/>
        <v>-42.11150652431791</v>
      </c>
      <c r="D44" s="48"/>
      <c r="E44" s="20">
        <v>90</v>
      </c>
      <c r="F44" s="14">
        <v>146</v>
      </c>
      <c r="G44" s="49">
        <f t="shared" si="1"/>
        <v>-38.356164383561641</v>
      </c>
      <c r="H44" s="33">
        <f t="shared" si="2"/>
        <v>0.36368044611468059</v>
      </c>
      <c r="I44" s="33">
        <f t="shared" si="3"/>
        <v>0.45868677348413445</v>
      </c>
      <c r="J44" s="20">
        <v>488</v>
      </c>
      <c r="K44" s="14">
        <v>843</v>
      </c>
      <c r="L44" s="49">
        <f t="shared" si="4"/>
        <v>-42.11150652431791</v>
      </c>
      <c r="M44" s="33">
        <f t="shared" si="5"/>
        <v>0.38827226797151609</v>
      </c>
      <c r="N44" s="34">
        <f t="shared" si="6"/>
        <v>0.50213840673806609</v>
      </c>
    </row>
    <row r="45" spans="1:14" hidden="1" outlineLevel="1" x14ac:dyDescent="0.3">
      <c r="A45" s="36"/>
      <c r="B45" s="50" t="s">
        <v>53</v>
      </c>
      <c r="C45" s="42">
        <f t="shared" si="0"/>
        <v>0.74074074074074081</v>
      </c>
      <c r="D45" s="48"/>
      <c r="E45" s="20">
        <v>23</v>
      </c>
      <c r="F45" s="14">
        <v>94</v>
      </c>
      <c r="G45" s="49">
        <f t="shared" si="1"/>
        <v>-75.531914893617028</v>
      </c>
      <c r="H45" s="33">
        <f t="shared" si="2"/>
        <v>9.2940558451529473E-2</v>
      </c>
      <c r="I45" s="33">
        <f t="shared" si="3"/>
        <v>0.29531888155827835</v>
      </c>
      <c r="J45" s="20">
        <v>272</v>
      </c>
      <c r="K45" s="14">
        <v>270</v>
      </c>
      <c r="L45" s="49">
        <f t="shared" si="4"/>
        <v>0.74074074074074081</v>
      </c>
      <c r="M45" s="33">
        <f t="shared" si="5"/>
        <v>0.21641405100051714</v>
      </c>
      <c r="N45" s="34">
        <f t="shared" si="6"/>
        <v>0.16082724770970086</v>
      </c>
    </row>
    <row r="46" spans="1:14" hidden="1" outlineLevel="1" x14ac:dyDescent="0.3">
      <c r="A46" s="36"/>
      <c r="B46" s="50" t="s">
        <v>54</v>
      </c>
      <c r="C46" s="42">
        <f t="shared" si="0"/>
        <v>-72.287735849056602</v>
      </c>
      <c r="D46" s="48"/>
      <c r="E46" s="20">
        <v>27</v>
      </c>
      <c r="F46" s="14">
        <v>150</v>
      </c>
      <c r="G46" s="49">
        <f t="shared" si="1"/>
        <v>-82</v>
      </c>
      <c r="H46" s="33">
        <f t="shared" si="2"/>
        <v>0.10910413383440416</v>
      </c>
      <c r="I46" s="33">
        <f t="shared" si="3"/>
        <v>0.47125353440150797</v>
      </c>
      <c r="J46" s="20">
        <v>235</v>
      </c>
      <c r="K46" s="14">
        <v>848</v>
      </c>
      <c r="L46" s="49">
        <f t="shared" si="4"/>
        <v>-72.287735849056602</v>
      </c>
      <c r="M46" s="33">
        <f t="shared" si="5"/>
        <v>0.18697537494529975</v>
      </c>
      <c r="N46" s="34">
        <f t="shared" si="6"/>
        <v>0.5051166891030604</v>
      </c>
    </row>
    <row r="47" spans="1:14" hidden="1" outlineLevel="1" x14ac:dyDescent="0.3">
      <c r="A47" s="36"/>
      <c r="B47" s="50" t="s">
        <v>55</v>
      </c>
      <c r="C47" s="42">
        <f t="shared" si="0"/>
        <v>-71.05263157894737</v>
      </c>
      <c r="D47" s="48"/>
      <c r="E47" s="20">
        <v>5</v>
      </c>
      <c r="F47" s="14">
        <v>5</v>
      </c>
      <c r="G47" s="49">
        <f t="shared" si="1"/>
        <v>0</v>
      </c>
      <c r="H47" s="33">
        <f t="shared" si="2"/>
        <v>2.0204469228593366E-2</v>
      </c>
      <c r="I47" s="33">
        <f t="shared" si="3"/>
        <v>1.5708451146716932E-2</v>
      </c>
      <c r="J47" s="20">
        <v>11</v>
      </c>
      <c r="K47" s="14">
        <v>38</v>
      </c>
      <c r="L47" s="49">
        <f t="shared" si="4"/>
        <v>-71.05263157894737</v>
      </c>
      <c r="M47" s="33">
        <f t="shared" si="5"/>
        <v>8.7520388272267977E-3</v>
      </c>
      <c r="N47" s="34">
        <f t="shared" si="6"/>
        <v>2.2634945973957901E-2</v>
      </c>
    </row>
    <row r="48" spans="1:14" hidden="1" outlineLevel="1" x14ac:dyDescent="0.3">
      <c r="A48" s="36"/>
      <c r="B48" s="50" t="s">
        <v>56</v>
      </c>
      <c r="C48" s="42">
        <f t="shared" si="0"/>
        <v>-100</v>
      </c>
      <c r="D48" s="48"/>
      <c r="E48" s="20">
        <v>0</v>
      </c>
      <c r="F48" s="14">
        <v>35</v>
      </c>
      <c r="G48" s="49">
        <f t="shared" si="1"/>
        <v>-100</v>
      </c>
      <c r="H48" s="33" t="str">
        <f t="shared" si="2"/>
        <v/>
      </c>
      <c r="I48" s="33">
        <f t="shared" si="3"/>
        <v>0.10995915802701854</v>
      </c>
      <c r="J48" s="20">
        <v>0</v>
      </c>
      <c r="K48" s="14">
        <v>224</v>
      </c>
      <c r="L48" s="49">
        <f t="shared" si="4"/>
        <v>-100</v>
      </c>
      <c r="M48" s="33" t="str">
        <f t="shared" si="5"/>
        <v/>
      </c>
      <c r="N48" s="34">
        <f t="shared" si="6"/>
        <v>0.13342704995175184</v>
      </c>
    </row>
    <row r="49" spans="1:14" hidden="1" outlineLevel="1" x14ac:dyDescent="0.3">
      <c r="A49" s="36"/>
      <c r="B49" s="50" t="s">
        <v>57</v>
      </c>
      <c r="C49" s="42">
        <f t="shared" si="0"/>
        <v>-100</v>
      </c>
      <c r="D49" s="48"/>
      <c r="E49" s="20">
        <v>0</v>
      </c>
      <c r="F49" s="14">
        <v>0</v>
      </c>
      <c r="G49" s="49" t="str">
        <f t="shared" si="1"/>
        <v/>
      </c>
      <c r="H49" s="33" t="str">
        <f t="shared" si="2"/>
        <v/>
      </c>
      <c r="I49" s="33" t="str">
        <f t="shared" si="3"/>
        <v/>
      </c>
      <c r="J49" s="20">
        <v>0</v>
      </c>
      <c r="K49" s="14">
        <v>6</v>
      </c>
      <c r="L49" s="49">
        <f t="shared" si="4"/>
        <v>-100</v>
      </c>
      <c r="M49" s="33" t="str">
        <f t="shared" si="5"/>
        <v/>
      </c>
      <c r="N49" s="34">
        <f t="shared" si="6"/>
        <v>3.5739388379933523E-3</v>
      </c>
    </row>
    <row r="50" spans="1:14" hidden="1" outlineLevel="1" x14ac:dyDescent="0.3">
      <c r="A50" s="36"/>
      <c r="B50" s="50" t="s">
        <v>58</v>
      </c>
      <c r="C50" s="42">
        <f t="shared" si="0"/>
        <v>-100</v>
      </c>
      <c r="D50" s="48"/>
      <c r="E50" s="20">
        <v>0</v>
      </c>
      <c r="F50" s="14">
        <v>0</v>
      </c>
      <c r="G50" s="49" t="str">
        <f t="shared" si="1"/>
        <v/>
      </c>
      <c r="H50" s="33" t="str">
        <f t="shared" si="2"/>
        <v/>
      </c>
      <c r="I50" s="33" t="str">
        <f t="shared" si="3"/>
        <v/>
      </c>
      <c r="J50" s="20">
        <v>0</v>
      </c>
      <c r="K50" s="14">
        <v>5</v>
      </c>
      <c r="L50" s="49">
        <f t="shared" si="4"/>
        <v>-100</v>
      </c>
      <c r="M50" s="33" t="str">
        <f t="shared" si="5"/>
        <v/>
      </c>
      <c r="N50" s="34">
        <f t="shared" si="6"/>
        <v>2.9782823649944605E-3</v>
      </c>
    </row>
    <row r="51" spans="1:14" collapsed="1" x14ac:dyDescent="0.3">
      <c r="A51" s="36" t="s">
        <v>59</v>
      </c>
      <c r="B51" s="1" t="s">
        <v>60</v>
      </c>
      <c r="C51" s="42">
        <f t="shared" si="0"/>
        <v>-10.316732864853854</v>
      </c>
      <c r="D51" s="48"/>
      <c r="E51" s="20">
        <v>1727</v>
      </c>
      <c r="F51" s="14">
        <v>2143</v>
      </c>
      <c r="G51" s="49">
        <f t="shared" si="1"/>
        <v>-19.412039197386839</v>
      </c>
      <c r="H51" s="33">
        <f t="shared" si="2"/>
        <v>6.9786236715561483</v>
      </c>
      <c r="I51" s="33">
        <f t="shared" si="3"/>
        <v>6.732642161482878</v>
      </c>
      <c r="J51" s="20">
        <v>8806</v>
      </c>
      <c r="K51" s="14">
        <v>9819</v>
      </c>
      <c r="L51" s="49">
        <f t="shared" si="4"/>
        <v>-10.316732864853854</v>
      </c>
      <c r="M51" s="33">
        <f t="shared" si="5"/>
        <v>7.0064049011417424</v>
      </c>
      <c r="N51" s="34">
        <f t="shared" si="6"/>
        <v>5.8487509083761218</v>
      </c>
    </row>
    <row r="52" spans="1:14" hidden="1" outlineLevel="1" x14ac:dyDescent="0.3">
      <c r="A52" s="36"/>
      <c r="B52" s="50" t="s">
        <v>61</v>
      </c>
      <c r="C52" s="42">
        <f t="shared" si="0"/>
        <v>-27.550091074681237</v>
      </c>
      <c r="D52" s="48"/>
      <c r="E52" s="20">
        <v>236</v>
      </c>
      <c r="F52" s="14">
        <v>306</v>
      </c>
      <c r="G52" s="49">
        <f t="shared" si="1"/>
        <v>-22.875816993464053</v>
      </c>
      <c r="H52" s="33">
        <f t="shared" si="2"/>
        <v>0.95365094758960678</v>
      </c>
      <c r="I52" s="33">
        <f t="shared" si="3"/>
        <v>0.96135721017907638</v>
      </c>
      <c r="J52" s="20">
        <v>1591</v>
      </c>
      <c r="K52" s="14">
        <v>2196</v>
      </c>
      <c r="L52" s="49">
        <f t="shared" si="4"/>
        <v>-27.550091074681237</v>
      </c>
      <c r="M52" s="33">
        <f t="shared" si="5"/>
        <v>1.2658630703743485</v>
      </c>
      <c r="N52" s="34">
        <f t="shared" si="6"/>
        <v>1.308061614705567</v>
      </c>
    </row>
    <row r="53" spans="1:14" hidden="1" outlineLevel="1" x14ac:dyDescent="0.3">
      <c r="A53" s="36"/>
      <c r="B53" s="50" t="s">
        <v>62</v>
      </c>
      <c r="C53" s="42">
        <f t="shared" si="0"/>
        <v>15.873015873015872</v>
      </c>
      <c r="D53" s="48"/>
      <c r="E53" s="20">
        <v>287</v>
      </c>
      <c r="F53" s="14">
        <v>333</v>
      </c>
      <c r="G53" s="49">
        <f t="shared" si="1"/>
        <v>-13.813813813813812</v>
      </c>
      <c r="H53" s="33">
        <f t="shared" si="2"/>
        <v>1.1597365337212591</v>
      </c>
      <c r="I53" s="33">
        <f t="shared" si="3"/>
        <v>1.0461828463713478</v>
      </c>
      <c r="J53" s="20">
        <v>1533</v>
      </c>
      <c r="K53" s="14">
        <v>1323</v>
      </c>
      <c r="L53" s="49">
        <f t="shared" si="4"/>
        <v>15.873015873015872</v>
      </c>
      <c r="M53" s="33">
        <f t="shared" si="5"/>
        <v>1.2197159565580618</v>
      </c>
      <c r="N53" s="34">
        <f t="shared" si="6"/>
        <v>0.7880535137775343</v>
      </c>
    </row>
    <row r="54" spans="1:14" hidden="1" outlineLevel="1" x14ac:dyDescent="0.3">
      <c r="A54" s="36"/>
      <c r="B54" s="50" t="s">
        <v>63</v>
      </c>
      <c r="C54" s="42">
        <f t="shared" si="0"/>
        <v>-28.400503778337534</v>
      </c>
      <c r="D54" s="48"/>
      <c r="E54" s="20">
        <v>332</v>
      </c>
      <c r="F54" s="14">
        <v>437</v>
      </c>
      <c r="G54" s="49">
        <f t="shared" si="1"/>
        <v>-24.027459954233411</v>
      </c>
      <c r="H54" s="33">
        <f t="shared" si="2"/>
        <v>1.3415767567785994</v>
      </c>
      <c r="I54" s="33">
        <f t="shared" si="3"/>
        <v>1.37291863022306</v>
      </c>
      <c r="J54" s="20">
        <v>1137</v>
      </c>
      <c r="K54" s="14">
        <v>1588</v>
      </c>
      <c r="L54" s="49">
        <f t="shared" si="4"/>
        <v>-28.400503778337534</v>
      </c>
      <c r="M54" s="33">
        <f t="shared" si="5"/>
        <v>0.90464255877789712</v>
      </c>
      <c r="N54" s="34">
        <f t="shared" si="6"/>
        <v>0.94590247912224068</v>
      </c>
    </row>
    <row r="55" spans="1:14" hidden="1" outlineLevel="1" x14ac:dyDescent="0.3">
      <c r="A55" s="36"/>
      <c r="B55" s="50" t="s">
        <v>64</v>
      </c>
      <c r="C55" s="42">
        <f t="shared" si="0"/>
        <v>297.40740740740739</v>
      </c>
      <c r="D55" s="48"/>
      <c r="E55" s="20">
        <v>218</v>
      </c>
      <c r="F55" s="14">
        <v>75</v>
      </c>
      <c r="G55" s="49">
        <f t="shared" si="1"/>
        <v>190.66666666666669</v>
      </c>
      <c r="H55" s="33">
        <f t="shared" si="2"/>
        <v>0.88091485836667061</v>
      </c>
      <c r="I55" s="33">
        <f t="shared" si="3"/>
        <v>0.23562676720075398</v>
      </c>
      <c r="J55" s="20">
        <v>1073</v>
      </c>
      <c r="K55" s="14">
        <v>270</v>
      </c>
      <c r="L55" s="49">
        <f t="shared" si="4"/>
        <v>297.40740740740739</v>
      </c>
      <c r="M55" s="33">
        <f t="shared" si="5"/>
        <v>0.85372160560130483</v>
      </c>
      <c r="N55" s="34">
        <f t="shared" si="6"/>
        <v>0.16082724770970086</v>
      </c>
    </row>
    <row r="56" spans="1:14" hidden="1" outlineLevel="1" x14ac:dyDescent="0.3">
      <c r="A56" s="36"/>
      <c r="B56" s="50" t="s">
        <v>65</v>
      </c>
      <c r="C56" s="42">
        <f t="shared" si="0"/>
        <v>-33.000906618313692</v>
      </c>
      <c r="D56" s="48"/>
      <c r="E56" s="20">
        <v>200</v>
      </c>
      <c r="F56" s="14">
        <v>271</v>
      </c>
      <c r="G56" s="49">
        <f t="shared" si="1"/>
        <v>-26.199261992619927</v>
      </c>
      <c r="H56" s="33">
        <f t="shared" si="2"/>
        <v>0.80817876914373465</v>
      </c>
      <c r="I56" s="33">
        <f t="shared" si="3"/>
        <v>0.85139805215205777</v>
      </c>
      <c r="J56" s="20">
        <v>739</v>
      </c>
      <c r="K56" s="14">
        <v>1103</v>
      </c>
      <c r="L56" s="49">
        <f t="shared" si="4"/>
        <v>-33.000906618313692</v>
      </c>
      <c r="M56" s="33">
        <f t="shared" si="5"/>
        <v>0.58797788121096395</v>
      </c>
      <c r="N56" s="34">
        <f t="shared" si="6"/>
        <v>0.65700908971777794</v>
      </c>
    </row>
    <row r="57" spans="1:14" hidden="1" outlineLevel="1" x14ac:dyDescent="0.3">
      <c r="A57" s="36"/>
      <c r="B57" s="50" t="s">
        <v>66</v>
      </c>
      <c r="C57" s="42">
        <f t="shared" si="0"/>
        <v>61.04783599088838</v>
      </c>
      <c r="D57" s="48"/>
      <c r="E57" s="20">
        <v>78</v>
      </c>
      <c r="F57" s="14">
        <v>106</v>
      </c>
      <c r="G57" s="49">
        <f t="shared" si="1"/>
        <v>-26.415094339622641</v>
      </c>
      <c r="H57" s="33">
        <f t="shared" si="2"/>
        <v>0.31518971996605649</v>
      </c>
      <c r="I57" s="33">
        <f t="shared" si="3"/>
        <v>0.33301916431039902</v>
      </c>
      <c r="J57" s="20">
        <v>707</v>
      </c>
      <c r="K57" s="14">
        <v>439</v>
      </c>
      <c r="L57" s="49">
        <f t="shared" si="4"/>
        <v>61.04783599088838</v>
      </c>
      <c r="M57" s="33">
        <f t="shared" si="5"/>
        <v>0.56251740462266775</v>
      </c>
      <c r="N57" s="34">
        <f t="shared" si="6"/>
        <v>0.26149319164651358</v>
      </c>
    </row>
    <row r="58" spans="1:14" hidden="1" outlineLevel="1" x14ac:dyDescent="0.3">
      <c r="A58" s="36"/>
      <c r="B58" s="50" t="s">
        <v>67</v>
      </c>
      <c r="C58" s="42">
        <f t="shared" si="0"/>
        <v>-26.086956521739129</v>
      </c>
      <c r="D58" s="48"/>
      <c r="E58" s="20">
        <v>126</v>
      </c>
      <c r="F58" s="14">
        <v>184</v>
      </c>
      <c r="G58" s="49">
        <f t="shared" si="1"/>
        <v>-31.521739130434785</v>
      </c>
      <c r="H58" s="33">
        <f t="shared" si="2"/>
        <v>0.50915262456055277</v>
      </c>
      <c r="I58" s="33">
        <f t="shared" si="3"/>
        <v>0.57807100219918317</v>
      </c>
      <c r="J58" s="20">
        <v>527</v>
      </c>
      <c r="K58" s="14">
        <v>713</v>
      </c>
      <c r="L58" s="49">
        <f t="shared" si="4"/>
        <v>-26.086956521739129</v>
      </c>
      <c r="M58" s="33">
        <f t="shared" si="5"/>
        <v>0.41930222381350196</v>
      </c>
      <c r="N58" s="34">
        <f t="shared" si="6"/>
        <v>0.42470306524821</v>
      </c>
    </row>
    <row r="59" spans="1:14" hidden="1" outlineLevel="1" x14ac:dyDescent="0.3">
      <c r="A59" s="36"/>
      <c r="B59" s="50" t="s">
        <v>68</v>
      </c>
      <c r="C59" s="42">
        <f t="shared" si="0"/>
        <v>-36.742424242424242</v>
      </c>
      <c r="D59" s="48"/>
      <c r="E59" s="20">
        <v>86</v>
      </c>
      <c r="F59" s="14">
        <v>175</v>
      </c>
      <c r="G59" s="49">
        <f t="shared" si="1"/>
        <v>-50.857142857142854</v>
      </c>
      <c r="H59" s="33">
        <f t="shared" si="2"/>
        <v>0.34751687073180587</v>
      </c>
      <c r="I59" s="33">
        <f t="shared" si="3"/>
        <v>0.54979579013509261</v>
      </c>
      <c r="J59" s="20">
        <v>501</v>
      </c>
      <c r="K59" s="14">
        <v>792</v>
      </c>
      <c r="L59" s="49">
        <f t="shared" si="4"/>
        <v>-36.742424242424242</v>
      </c>
      <c r="M59" s="33">
        <f t="shared" si="5"/>
        <v>0.39861558658551138</v>
      </c>
      <c r="N59" s="34">
        <f t="shared" si="6"/>
        <v>0.47175992661512256</v>
      </c>
    </row>
    <row r="60" spans="1:14" hidden="1" outlineLevel="1" x14ac:dyDescent="0.3">
      <c r="A60" s="36"/>
      <c r="B60" s="50" t="s">
        <v>69</v>
      </c>
      <c r="C60" s="42">
        <f t="shared" si="0"/>
        <v>-44.319460067491562</v>
      </c>
      <c r="D60" s="48"/>
      <c r="E60" s="20">
        <v>83</v>
      </c>
      <c r="F60" s="14">
        <v>150</v>
      </c>
      <c r="G60" s="49">
        <f t="shared" si="1"/>
        <v>-44.666666666666664</v>
      </c>
      <c r="H60" s="33">
        <f t="shared" si="2"/>
        <v>0.33539418919464986</v>
      </c>
      <c r="I60" s="33">
        <f t="shared" si="3"/>
        <v>0.47125353440150797</v>
      </c>
      <c r="J60" s="20">
        <v>495</v>
      </c>
      <c r="K60" s="14">
        <v>889</v>
      </c>
      <c r="L60" s="49">
        <f t="shared" si="4"/>
        <v>-44.319460067491562</v>
      </c>
      <c r="M60" s="33">
        <f t="shared" si="5"/>
        <v>0.39384174722520593</v>
      </c>
      <c r="N60" s="34">
        <f t="shared" si="6"/>
        <v>0.52953860449601498</v>
      </c>
    </row>
    <row r="61" spans="1:14" hidden="1" outlineLevel="1" x14ac:dyDescent="0.3">
      <c r="A61" s="36"/>
      <c r="B61" s="50" t="s">
        <v>70</v>
      </c>
      <c r="C61" s="42">
        <f t="shared" si="0"/>
        <v>-22.727272727272727</v>
      </c>
      <c r="D61" s="48"/>
      <c r="E61" s="20">
        <v>28</v>
      </c>
      <c r="F61" s="14">
        <v>41</v>
      </c>
      <c r="G61" s="49">
        <f t="shared" si="1"/>
        <v>-31.707317073170731</v>
      </c>
      <c r="H61" s="33">
        <f t="shared" si="2"/>
        <v>0.11314502768012284</v>
      </c>
      <c r="I61" s="33">
        <f t="shared" si="3"/>
        <v>0.12880929940307884</v>
      </c>
      <c r="J61" s="20">
        <v>204</v>
      </c>
      <c r="K61" s="14">
        <v>264</v>
      </c>
      <c r="L61" s="49">
        <f t="shared" si="4"/>
        <v>-22.727272727272727</v>
      </c>
      <c r="M61" s="33">
        <f t="shared" si="5"/>
        <v>0.16231053825038788</v>
      </c>
      <c r="N61" s="34">
        <f t="shared" si="6"/>
        <v>0.15725330887170749</v>
      </c>
    </row>
    <row r="62" spans="1:14" hidden="1" outlineLevel="1" x14ac:dyDescent="0.3">
      <c r="A62" s="36"/>
      <c r="B62" s="50" t="s">
        <v>71</v>
      </c>
      <c r="C62" s="42">
        <f t="shared" si="0"/>
        <v>27.200000000000003</v>
      </c>
      <c r="D62" s="48"/>
      <c r="E62" s="20">
        <v>31</v>
      </c>
      <c r="F62" s="14">
        <v>25</v>
      </c>
      <c r="G62" s="49">
        <f t="shared" si="1"/>
        <v>24</v>
      </c>
      <c r="H62" s="33">
        <f t="shared" si="2"/>
        <v>0.12526770921727887</v>
      </c>
      <c r="I62" s="33">
        <f t="shared" si="3"/>
        <v>7.854225573358467E-2</v>
      </c>
      <c r="J62" s="20">
        <v>159</v>
      </c>
      <c r="K62" s="14">
        <v>125</v>
      </c>
      <c r="L62" s="49">
        <f t="shared" si="4"/>
        <v>27.200000000000003</v>
      </c>
      <c r="M62" s="33">
        <f t="shared" si="5"/>
        <v>0.12650674304809645</v>
      </c>
      <c r="N62" s="34">
        <f t="shared" si="6"/>
        <v>7.4457059124861516E-2</v>
      </c>
    </row>
    <row r="63" spans="1:14" hidden="1" outlineLevel="1" x14ac:dyDescent="0.3">
      <c r="A63" s="36"/>
      <c r="B63" s="50" t="s">
        <v>72</v>
      </c>
      <c r="C63" s="42">
        <f t="shared" si="0"/>
        <v>-3.6585365853658534</v>
      </c>
      <c r="D63" s="48"/>
      <c r="E63" s="20">
        <v>12</v>
      </c>
      <c r="F63" s="14">
        <v>26</v>
      </c>
      <c r="G63" s="49">
        <f t="shared" si="1"/>
        <v>-53.846153846153847</v>
      </c>
      <c r="H63" s="33">
        <f t="shared" si="2"/>
        <v>4.8490726148624076E-2</v>
      </c>
      <c r="I63" s="33">
        <f t="shared" si="3"/>
        <v>8.1683945962928051E-2</v>
      </c>
      <c r="J63" s="20">
        <v>79</v>
      </c>
      <c r="K63" s="14">
        <v>82</v>
      </c>
      <c r="L63" s="49">
        <f t="shared" si="4"/>
        <v>-3.6585365853658534</v>
      </c>
      <c r="M63" s="33">
        <f t="shared" si="5"/>
        <v>6.2855551577356089E-2</v>
      </c>
      <c r="N63" s="34">
        <f t="shared" si="6"/>
        <v>4.8843830785909155E-2</v>
      </c>
    </row>
    <row r="64" spans="1:14" hidden="1" outlineLevel="1" x14ac:dyDescent="0.3">
      <c r="A64" s="36"/>
      <c r="B64" s="50" t="s">
        <v>73</v>
      </c>
      <c r="C64" s="42">
        <f t="shared" si="0"/>
        <v>114.28571428571428</v>
      </c>
      <c r="D64" s="48"/>
      <c r="E64" s="20">
        <v>6</v>
      </c>
      <c r="F64" s="14">
        <v>7</v>
      </c>
      <c r="G64" s="49">
        <f t="shared" si="1"/>
        <v>-14.285714285714285</v>
      </c>
      <c r="H64" s="33">
        <f t="shared" si="2"/>
        <v>2.4245363074312038E-2</v>
      </c>
      <c r="I64" s="33">
        <f t="shared" si="3"/>
        <v>2.1991831605403706E-2</v>
      </c>
      <c r="J64" s="20">
        <v>30</v>
      </c>
      <c r="K64" s="14">
        <v>14</v>
      </c>
      <c r="L64" s="49">
        <f t="shared" si="4"/>
        <v>114.28571428571428</v>
      </c>
      <c r="M64" s="33">
        <f t="shared" si="5"/>
        <v>2.3869196801527628E-2</v>
      </c>
      <c r="N64" s="34">
        <f t="shared" si="6"/>
        <v>8.3391906219844898E-3</v>
      </c>
    </row>
    <row r="65" spans="1:14" hidden="1" outlineLevel="1" x14ac:dyDescent="0.3">
      <c r="A65" s="36"/>
      <c r="B65" s="50" t="s">
        <v>74</v>
      </c>
      <c r="C65" s="42">
        <f t="shared" si="0"/>
        <v>1700</v>
      </c>
      <c r="D65" s="48"/>
      <c r="E65" s="20">
        <v>1</v>
      </c>
      <c r="F65" s="14">
        <v>0</v>
      </c>
      <c r="G65" s="49" t="str">
        <f t="shared" si="1"/>
        <v/>
      </c>
      <c r="H65" s="33">
        <f t="shared" si="2"/>
        <v>4.0408938457186724E-3</v>
      </c>
      <c r="I65" s="33" t="str">
        <f t="shared" si="3"/>
        <v/>
      </c>
      <c r="J65" s="20">
        <v>18</v>
      </c>
      <c r="K65" s="14">
        <v>1</v>
      </c>
      <c r="L65" s="49">
        <f t="shared" si="4"/>
        <v>1700</v>
      </c>
      <c r="M65" s="33">
        <f t="shared" si="5"/>
        <v>1.4321518080916577E-2</v>
      </c>
      <c r="N65" s="34">
        <f t="shared" si="6"/>
        <v>5.9565647299889208E-4</v>
      </c>
    </row>
    <row r="66" spans="1:14" hidden="1" outlineLevel="1" x14ac:dyDescent="0.3">
      <c r="A66" s="36"/>
      <c r="B66" s="50" t="s">
        <v>75</v>
      </c>
      <c r="C66" s="42">
        <f t="shared" si="0"/>
        <v>22.222222222222221</v>
      </c>
      <c r="D66" s="48"/>
      <c r="E66" s="20">
        <v>2</v>
      </c>
      <c r="F66" s="14">
        <v>1</v>
      </c>
      <c r="G66" s="49">
        <f t="shared" si="1"/>
        <v>100</v>
      </c>
      <c r="H66" s="33">
        <f t="shared" si="2"/>
        <v>8.0817876914373449E-3</v>
      </c>
      <c r="I66" s="33">
        <f t="shared" si="3"/>
        <v>3.1416902293433871E-3</v>
      </c>
      <c r="J66" s="20">
        <v>11</v>
      </c>
      <c r="K66" s="14">
        <v>9</v>
      </c>
      <c r="L66" s="49">
        <f t="shared" si="4"/>
        <v>22.222222222222221</v>
      </c>
      <c r="M66" s="33">
        <f t="shared" si="5"/>
        <v>8.7520388272267977E-3</v>
      </c>
      <c r="N66" s="34">
        <f t="shared" si="6"/>
        <v>5.3609082569900284E-3</v>
      </c>
    </row>
    <row r="67" spans="1:14" hidden="1" outlineLevel="1" x14ac:dyDescent="0.3">
      <c r="A67" s="36"/>
      <c r="B67" s="50" t="s">
        <v>76</v>
      </c>
      <c r="C67" s="42">
        <f t="shared" si="0"/>
        <v>-75</v>
      </c>
      <c r="D67" s="48"/>
      <c r="E67" s="20">
        <v>1</v>
      </c>
      <c r="F67" s="14">
        <v>4</v>
      </c>
      <c r="G67" s="49">
        <f t="shared" si="1"/>
        <v>-75</v>
      </c>
      <c r="H67" s="33">
        <f t="shared" si="2"/>
        <v>4.0408938457186724E-3</v>
      </c>
      <c r="I67" s="33">
        <f t="shared" si="3"/>
        <v>1.2566760917373548E-2</v>
      </c>
      <c r="J67" s="20">
        <v>2</v>
      </c>
      <c r="K67" s="14">
        <v>8</v>
      </c>
      <c r="L67" s="49">
        <f t="shared" si="4"/>
        <v>-75</v>
      </c>
      <c r="M67" s="33">
        <f t="shared" si="5"/>
        <v>1.5912797867685088E-3</v>
      </c>
      <c r="N67" s="34">
        <f t="shared" si="6"/>
        <v>4.7652517839911366E-3</v>
      </c>
    </row>
    <row r="68" spans="1:14" hidden="1" outlineLevel="1" x14ac:dyDescent="0.3">
      <c r="A68" s="36"/>
      <c r="B68" s="50" t="s">
        <v>77</v>
      </c>
      <c r="C68" s="42">
        <f t="shared" si="0"/>
        <v>-100</v>
      </c>
      <c r="D68" s="48"/>
      <c r="E68" s="20">
        <v>0</v>
      </c>
      <c r="F68" s="14">
        <v>2</v>
      </c>
      <c r="G68" s="49">
        <f t="shared" si="1"/>
        <v>-100</v>
      </c>
      <c r="H68" s="33" t="str">
        <f t="shared" si="2"/>
        <v/>
      </c>
      <c r="I68" s="33">
        <f t="shared" si="3"/>
        <v>6.2833804586867742E-3</v>
      </c>
      <c r="J68" s="20">
        <v>0</v>
      </c>
      <c r="K68" s="14">
        <v>3</v>
      </c>
      <c r="L68" s="49">
        <f t="shared" si="4"/>
        <v>-100</v>
      </c>
      <c r="M68" s="33" t="str">
        <f t="shared" si="5"/>
        <v/>
      </c>
      <c r="N68" s="34">
        <f t="shared" si="6"/>
        <v>1.7869694189966761E-3</v>
      </c>
    </row>
    <row r="69" spans="1:14" collapsed="1" x14ac:dyDescent="0.3">
      <c r="A69" s="36" t="s">
        <v>78</v>
      </c>
      <c r="B69" s="1" t="s">
        <v>79</v>
      </c>
      <c r="C69" s="42">
        <f t="shared" si="0"/>
        <v>-22.765729845375862</v>
      </c>
      <c r="D69" s="48"/>
      <c r="E69" s="20">
        <v>1067</v>
      </c>
      <c r="F69" s="14">
        <v>2222</v>
      </c>
      <c r="G69" s="49">
        <f t="shared" si="1"/>
        <v>-51.980198019801982</v>
      </c>
      <c r="H69" s="33">
        <f t="shared" si="2"/>
        <v>4.3116337333818242</v>
      </c>
      <c r="I69" s="33">
        <f t="shared" si="3"/>
        <v>6.9808356896010064</v>
      </c>
      <c r="J69" s="20">
        <v>7942</v>
      </c>
      <c r="K69" s="14">
        <v>10283</v>
      </c>
      <c r="L69" s="49">
        <f t="shared" si="4"/>
        <v>-22.765729845375862</v>
      </c>
      <c r="M69" s="33">
        <f t="shared" si="5"/>
        <v>6.3189720332577473</v>
      </c>
      <c r="N69" s="34">
        <f t="shared" si="6"/>
        <v>6.1251355118476072</v>
      </c>
    </row>
    <row r="70" spans="1:14" hidden="1" outlineLevel="1" x14ac:dyDescent="0.3">
      <c r="A70" s="36"/>
      <c r="B70" s="50" t="s">
        <v>80</v>
      </c>
      <c r="C70" s="42">
        <f t="shared" si="0"/>
        <v>-8.6937334510150031</v>
      </c>
      <c r="D70" s="48"/>
      <c r="E70" s="20">
        <v>152</v>
      </c>
      <c r="F70" s="14">
        <v>747</v>
      </c>
      <c r="G70" s="49">
        <f t="shared" si="1"/>
        <v>-79.651941097724233</v>
      </c>
      <c r="H70" s="33">
        <f t="shared" si="2"/>
        <v>0.61421586454923827</v>
      </c>
      <c r="I70" s="33">
        <f t="shared" si="3"/>
        <v>2.3468426013195098</v>
      </c>
      <c r="J70" s="20">
        <v>2069</v>
      </c>
      <c r="K70" s="14">
        <v>2266</v>
      </c>
      <c r="L70" s="49">
        <f t="shared" si="4"/>
        <v>-8.6937334510150031</v>
      </c>
      <c r="M70" s="33">
        <f t="shared" si="5"/>
        <v>1.6461789394120221</v>
      </c>
      <c r="N70" s="34">
        <f t="shared" si="6"/>
        <v>1.3497575678154894</v>
      </c>
    </row>
    <row r="71" spans="1:14" hidden="1" outlineLevel="1" x14ac:dyDescent="0.3">
      <c r="A71" s="36"/>
      <c r="B71" s="50" t="s">
        <v>81</v>
      </c>
      <c r="C71" s="42">
        <f t="shared" si="0"/>
        <v>-27.165354330708663</v>
      </c>
      <c r="D71" s="48"/>
      <c r="E71" s="20">
        <v>251</v>
      </c>
      <c r="F71" s="14">
        <v>403</v>
      </c>
      <c r="G71" s="49">
        <f t="shared" si="1"/>
        <v>-37.717121588089327</v>
      </c>
      <c r="H71" s="33">
        <f t="shared" si="2"/>
        <v>1.0142643552753869</v>
      </c>
      <c r="I71" s="33">
        <f t="shared" si="3"/>
        <v>1.2661011624253848</v>
      </c>
      <c r="J71" s="20">
        <v>1850</v>
      </c>
      <c r="K71" s="14">
        <v>2540</v>
      </c>
      <c r="L71" s="49">
        <f t="shared" si="4"/>
        <v>-27.165354330708663</v>
      </c>
      <c r="M71" s="33">
        <f t="shared" si="5"/>
        <v>1.4719338027608704</v>
      </c>
      <c r="N71" s="34">
        <f t="shared" si="6"/>
        <v>1.5129674414171859</v>
      </c>
    </row>
    <row r="72" spans="1:14" hidden="1" outlineLevel="1" x14ac:dyDescent="0.3">
      <c r="A72" s="36"/>
      <c r="B72" s="50" t="s">
        <v>82</v>
      </c>
      <c r="C72" s="42">
        <f t="shared" si="0"/>
        <v>-24.479858344400178</v>
      </c>
      <c r="D72" s="48"/>
      <c r="E72" s="20">
        <v>139</v>
      </c>
      <c r="F72" s="14">
        <v>388</v>
      </c>
      <c r="G72" s="49">
        <f t="shared" si="1"/>
        <v>-64.175257731958766</v>
      </c>
      <c r="H72" s="33">
        <f t="shared" si="2"/>
        <v>0.56168424455489552</v>
      </c>
      <c r="I72" s="33">
        <f t="shared" si="3"/>
        <v>1.2189758089852341</v>
      </c>
      <c r="J72" s="20">
        <v>1706</v>
      </c>
      <c r="K72" s="14">
        <v>2259</v>
      </c>
      <c r="L72" s="49">
        <f t="shared" si="4"/>
        <v>-24.479858344400178</v>
      </c>
      <c r="M72" s="33">
        <f t="shared" si="5"/>
        <v>1.3573616581135377</v>
      </c>
      <c r="N72" s="34">
        <f t="shared" si="6"/>
        <v>1.3455879725044972</v>
      </c>
    </row>
    <row r="73" spans="1:14" hidden="1" outlineLevel="1" x14ac:dyDescent="0.3">
      <c r="A73" s="36"/>
      <c r="B73" s="50" t="s">
        <v>83</v>
      </c>
      <c r="C73" s="42">
        <f t="shared" si="0"/>
        <v>-29.117508258612553</v>
      </c>
      <c r="D73" s="48"/>
      <c r="E73" s="20">
        <v>404</v>
      </c>
      <c r="F73" s="14">
        <v>554</v>
      </c>
      <c r="G73" s="49">
        <f t="shared" si="1"/>
        <v>-27.075812274368232</v>
      </c>
      <c r="H73" s="33">
        <f t="shared" si="2"/>
        <v>1.6325211136703439</v>
      </c>
      <c r="I73" s="33">
        <f t="shared" si="3"/>
        <v>1.7404963870562364</v>
      </c>
      <c r="J73" s="20">
        <v>1502</v>
      </c>
      <c r="K73" s="14">
        <v>2119</v>
      </c>
      <c r="L73" s="49">
        <f t="shared" si="4"/>
        <v>-29.117508258612553</v>
      </c>
      <c r="M73" s="33">
        <f t="shared" si="5"/>
        <v>1.1950511198631499</v>
      </c>
      <c r="N73" s="34">
        <f t="shared" si="6"/>
        <v>1.2621960662846523</v>
      </c>
    </row>
    <row r="74" spans="1:14" hidden="1" outlineLevel="1" x14ac:dyDescent="0.3">
      <c r="A74" s="36"/>
      <c r="B74" s="50" t="s">
        <v>84</v>
      </c>
      <c r="C74" s="42">
        <f t="shared" ref="C74:C137" si="7">IF(K74=0,"",SUM(((J74-K74)/K74)*100))</f>
        <v>-25.313283208020049</v>
      </c>
      <c r="D74" s="48"/>
      <c r="E74" s="20">
        <v>54</v>
      </c>
      <c r="F74" s="14">
        <v>55</v>
      </c>
      <c r="G74" s="49">
        <f t="shared" ref="G74:G137" si="8">IF(F74=0,"",SUM(((E74-F74)/F74)*100))</f>
        <v>-1.8181818181818181</v>
      </c>
      <c r="H74" s="33">
        <f t="shared" ref="H74:H137" si="9">IF(E74=0,"",SUM((E74/CntPeriod)*100))</f>
        <v>0.21820826766880833</v>
      </c>
      <c r="I74" s="33">
        <f t="shared" ref="I74:I137" si="10">IF(F74=0,"",SUM((F74/CntPeriodPrevYear)*100))</f>
        <v>0.17279296261388627</v>
      </c>
      <c r="J74" s="20">
        <v>298</v>
      </c>
      <c r="K74" s="14">
        <v>399</v>
      </c>
      <c r="L74" s="49">
        <f t="shared" ref="L74:L137" si="11">IF(K74=0,"",SUM(((J74-K74)/K74)*100))</f>
        <v>-25.313283208020049</v>
      </c>
      <c r="M74" s="33">
        <f t="shared" ref="M74:M137" si="12">IF(J74=0,"",SUM((J74/CntYearAck)*100))</f>
        <v>0.23710068822850777</v>
      </c>
      <c r="N74" s="34">
        <f t="shared" ref="N74:N137" si="13">IF(K74=0,"",SUM((K74/CntPrevYearAck)*100))</f>
        <v>0.23766693272655792</v>
      </c>
    </row>
    <row r="75" spans="1:14" hidden="1" outlineLevel="1" x14ac:dyDescent="0.3">
      <c r="A75" s="36"/>
      <c r="B75" s="50" t="s">
        <v>85</v>
      </c>
      <c r="C75" s="42">
        <f t="shared" si="7"/>
        <v>8350</v>
      </c>
      <c r="D75" s="48"/>
      <c r="E75" s="20">
        <v>28</v>
      </c>
      <c r="F75" s="14">
        <v>0</v>
      </c>
      <c r="G75" s="49" t="str">
        <f t="shared" si="8"/>
        <v/>
      </c>
      <c r="H75" s="33">
        <f t="shared" si="9"/>
        <v>0.11314502768012284</v>
      </c>
      <c r="I75" s="33" t="str">
        <f t="shared" si="10"/>
        <v/>
      </c>
      <c r="J75" s="20">
        <v>169</v>
      </c>
      <c r="K75" s="14">
        <v>2</v>
      </c>
      <c r="L75" s="49">
        <f t="shared" si="11"/>
        <v>8350</v>
      </c>
      <c r="M75" s="33">
        <f t="shared" si="12"/>
        <v>0.13446314198193898</v>
      </c>
      <c r="N75" s="34">
        <f t="shared" si="13"/>
        <v>1.1913129459977842E-3</v>
      </c>
    </row>
    <row r="76" spans="1:14" hidden="1" outlineLevel="1" x14ac:dyDescent="0.3">
      <c r="A76" s="36"/>
      <c r="B76" s="50" t="s">
        <v>86</v>
      </c>
      <c r="C76" s="42">
        <f t="shared" si="7"/>
        <v>-41.379310344827587</v>
      </c>
      <c r="D76" s="48"/>
      <c r="E76" s="20">
        <v>4</v>
      </c>
      <c r="F76" s="14">
        <v>33</v>
      </c>
      <c r="G76" s="49">
        <f t="shared" si="8"/>
        <v>-87.878787878787875</v>
      </c>
      <c r="H76" s="33">
        <f t="shared" si="9"/>
        <v>1.616357538287469E-2</v>
      </c>
      <c r="I76" s="33">
        <f t="shared" si="10"/>
        <v>0.10367577756833177</v>
      </c>
      <c r="J76" s="20">
        <v>153</v>
      </c>
      <c r="K76" s="14">
        <v>261</v>
      </c>
      <c r="L76" s="49">
        <f t="shared" si="11"/>
        <v>-41.379310344827587</v>
      </c>
      <c r="M76" s="33">
        <f t="shared" si="12"/>
        <v>0.1217329036877909</v>
      </c>
      <c r="N76" s="34">
        <f t="shared" si="13"/>
        <v>0.15546633945271085</v>
      </c>
    </row>
    <row r="77" spans="1:14" hidden="1" outlineLevel="1" x14ac:dyDescent="0.3">
      <c r="A77" s="36"/>
      <c r="B77" s="50" t="s">
        <v>87</v>
      </c>
      <c r="C77" s="42">
        <f t="shared" si="7"/>
        <v>-33.6</v>
      </c>
      <c r="D77" s="48"/>
      <c r="E77" s="20">
        <v>17</v>
      </c>
      <c r="F77" s="14">
        <v>29</v>
      </c>
      <c r="G77" s="49">
        <f t="shared" si="8"/>
        <v>-41.379310344827587</v>
      </c>
      <c r="H77" s="33">
        <f t="shared" si="9"/>
        <v>6.8695195377217438E-2</v>
      </c>
      <c r="I77" s="33">
        <f t="shared" si="10"/>
        <v>9.1109016650958219E-2</v>
      </c>
      <c r="J77" s="20">
        <v>83</v>
      </c>
      <c r="K77" s="14">
        <v>125</v>
      </c>
      <c r="L77" s="49">
        <f t="shared" si="11"/>
        <v>-33.6</v>
      </c>
      <c r="M77" s="33">
        <f t="shared" si="12"/>
        <v>6.60381111508931E-2</v>
      </c>
      <c r="N77" s="34">
        <f t="shared" si="13"/>
        <v>7.4457059124861516E-2</v>
      </c>
    </row>
    <row r="78" spans="1:14" hidden="1" outlineLevel="1" x14ac:dyDescent="0.3">
      <c r="A78" s="36"/>
      <c r="B78" s="50" t="s">
        <v>88</v>
      </c>
      <c r="C78" s="42" t="str">
        <f t="shared" si="7"/>
        <v/>
      </c>
      <c r="D78" s="48"/>
      <c r="E78" s="20">
        <v>13</v>
      </c>
      <c r="F78" s="14">
        <v>0</v>
      </c>
      <c r="G78" s="49" t="str">
        <f t="shared" si="8"/>
        <v/>
      </c>
      <c r="H78" s="33">
        <f t="shared" si="9"/>
        <v>5.2531619994342742E-2</v>
      </c>
      <c r="I78" s="33" t="str">
        <f t="shared" si="10"/>
        <v/>
      </c>
      <c r="J78" s="20">
        <v>83</v>
      </c>
      <c r="K78" s="14">
        <v>0</v>
      </c>
      <c r="L78" s="49" t="str">
        <f t="shared" si="11"/>
        <v/>
      </c>
      <c r="M78" s="33">
        <f t="shared" si="12"/>
        <v>6.60381111508931E-2</v>
      </c>
      <c r="N78" s="34" t="str">
        <f t="shared" si="13"/>
        <v/>
      </c>
    </row>
    <row r="79" spans="1:14" hidden="1" outlineLevel="1" x14ac:dyDescent="0.3">
      <c r="A79" s="36"/>
      <c r="B79" s="50" t="s">
        <v>89</v>
      </c>
      <c r="C79" s="42">
        <f t="shared" si="7"/>
        <v>-60.465116279069761</v>
      </c>
      <c r="D79" s="48"/>
      <c r="E79" s="20">
        <v>4</v>
      </c>
      <c r="F79" s="14">
        <v>7</v>
      </c>
      <c r="G79" s="49">
        <f t="shared" si="8"/>
        <v>-42.857142857142854</v>
      </c>
      <c r="H79" s="33">
        <f t="shared" si="9"/>
        <v>1.616357538287469E-2</v>
      </c>
      <c r="I79" s="33">
        <f t="shared" si="10"/>
        <v>2.1991831605403706E-2</v>
      </c>
      <c r="J79" s="20">
        <v>17</v>
      </c>
      <c r="K79" s="14">
        <v>43</v>
      </c>
      <c r="L79" s="49">
        <f t="shared" si="11"/>
        <v>-60.465116279069761</v>
      </c>
      <c r="M79" s="33">
        <f t="shared" si="12"/>
        <v>1.3525878187532321E-2</v>
      </c>
      <c r="N79" s="34">
        <f t="shared" si="13"/>
        <v>2.5613228338952361E-2</v>
      </c>
    </row>
    <row r="80" spans="1:14" hidden="1" outlineLevel="1" x14ac:dyDescent="0.3">
      <c r="A80" s="36"/>
      <c r="B80" s="50" t="s">
        <v>90</v>
      </c>
      <c r="C80" s="42">
        <f t="shared" si="7"/>
        <v>140</v>
      </c>
      <c r="D80" s="48"/>
      <c r="E80" s="20">
        <v>1</v>
      </c>
      <c r="F80" s="14">
        <v>5</v>
      </c>
      <c r="G80" s="49">
        <f t="shared" si="8"/>
        <v>-80</v>
      </c>
      <c r="H80" s="33">
        <f t="shared" si="9"/>
        <v>4.0408938457186724E-3</v>
      </c>
      <c r="I80" s="33">
        <f t="shared" si="10"/>
        <v>1.5708451146716932E-2</v>
      </c>
      <c r="J80" s="20">
        <v>12</v>
      </c>
      <c r="K80" s="14">
        <v>5</v>
      </c>
      <c r="L80" s="49">
        <f t="shared" si="11"/>
        <v>140</v>
      </c>
      <c r="M80" s="33">
        <f t="shared" si="12"/>
        <v>9.5476787206110504E-3</v>
      </c>
      <c r="N80" s="34">
        <f t="shared" si="13"/>
        <v>2.9782823649944605E-3</v>
      </c>
    </row>
    <row r="81" spans="1:14" hidden="1" outlineLevel="1" x14ac:dyDescent="0.3">
      <c r="A81" s="36"/>
      <c r="B81" s="50" t="s">
        <v>91</v>
      </c>
      <c r="C81" s="42">
        <f t="shared" si="7"/>
        <v>-100</v>
      </c>
      <c r="D81" s="48"/>
      <c r="E81" s="20">
        <v>0</v>
      </c>
      <c r="F81" s="14">
        <v>1</v>
      </c>
      <c r="G81" s="49">
        <f t="shared" si="8"/>
        <v>-100</v>
      </c>
      <c r="H81" s="33" t="str">
        <f t="shared" si="9"/>
        <v/>
      </c>
      <c r="I81" s="33">
        <f t="shared" si="10"/>
        <v>3.1416902293433871E-3</v>
      </c>
      <c r="J81" s="20">
        <v>0</v>
      </c>
      <c r="K81" s="14">
        <v>257</v>
      </c>
      <c r="L81" s="49">
        <f t="shared" si="11"/>
        <v>-100</v>
      </c>
      <c r="M81" s="33" t="str">
        <f t="shared" si="12"/>
        <v/>
      </c>
      <c r="N81" s="34">
        <f t="shared" si="13"/>
        <v>0.15308371356071526</v>
      </c>
    </row>
    <row r="82" spans="1:14" hidden="1" outlineLevel="1" x14ac:dyDescent="0.3">
      <c r="A82" s="36"/>
      <c r="B82" s="50" t="s">
        <v>92</v>
      </c>
      <c r="C82" s="42">
        <f t="shared" si="7"/>
        <v>-100</v>
      </c>
      <c r="D82" s="48"/>
      <c r="E82" s="20">
        <v>0</v>
      </c>
      <c r="F82" s="14">
        <v>0</v>
      </c>
      <c r="G82" s="49" t="str">
        <f t="shared" si="8"/>
        <v/>
      </c>
      <c r="H82" s="33" t="str">
        <f t="shared" si="9"/>
        <v/>
      </c>
      <c r="I82" s="33" t="str">
        <f t="shared" si="10"/>
        <v/>
      </c>
      <c r="J82" s="20">
        <v>0</v>
      </c>
      <c r="K82" s="14">
        <v>6</v>
      </c>
      <c r="L82" s="49">
        <f t="shared" si="11"/>
        <v>-100</v>
      </c>
      <c r="M82" s="33" t="str">
        <f t="shared" si="12"/>
        <v/>
      </c>
      <c r="N82" s="34">
        <f t="shared" si="13"/>
        <v>3.5739388379933523E-3</v>
      </c>
    </row>
    <row r="83" spans="1:14" hidden="1" outlineLevel="1" x14ac:dyDescent="0.3">
      <c r="A83" s="36"/>
      <c r="B83" s="50" t="s">
        <v>93</v>
      </c>
      <c r="C83" s="42">
        <f t="shared" si="7"/>
        <v>-100</v>
      </c>
      <c r="D83" s="48"/>
      <c r="E83" s="20">
        <v>0</v>
      </c>
      <c r="F83" s="14">
        <v>0</v>
      </c>
      <c r="G83" s="49" t="str">
        <f t="shared" si="8"/>
        <v/>
      </c>
      <c r="H83" s="33" t="str">
        <f t="shared" si="9"/>
        <v/>
      </c>
      <c r="I83" s="33" t="str">
        <f t="shared" si="10"/>
        <v/>
      </c>
      <c r="J83" s="20">
        <v>0</v>
      </c>
      <c r="K83" s="14">
        <v>1</v>
      </c>
      <c r="L83" s="49">
        <f t="shared" si="11"/>
        <v>-100</v>
      </c>
      <c r="M83" s="33" t="str">
        <f t="shared" si="12"/>
        <v/>
      </c>
      <c r="N83" s="34">
        <f t="shared" si="13"/>
        <v>5.9565647299889208E-4</v>
      </c>
    </row>
    <row r="84" spans="1:14" collapsed="1" x14ac:dyDescent="0.3">
      <c r="A84" s="36" t="s">
        <v>94</v>
      </c>
      <c r="B84" s="1" t="s">
        <v>95</v>
      </c>
      <c r="C84" s="42">
        <f t="shared" si="7"/>
        <v>-22.228855721393035</v>
      </c>
      <c r="D84" s="48"/>
      <c r="E84" s="20">
        <v>1372</v>
      </c>
      <c r="F84" s="14">
        <v>1724</v>
      </c>
      <c r="G84" s="49">
        <f t="shared" si="8"/>
        <v>-20.417633410672853</v>
      </c>
      <c r="H84" s="33">
        <f t="shared" si="9"/>
        <v>5.5441063563260196</v>
      </c>
      <c r="I84" s="33">
        <f t="shared" si="10"/>
        <v>5.4162739553879984</v>
      </c>
      <c r="J84" s="20">
        <v>7816</v>
      </c>
      <c r="K84" s="14">
        <v>10050</v>
      </c>
      <c r="L84" s="49">
        <f t="shared" si="11"/>
        <v>-22.228855721393035</v>
      </c>
      <c r="M84" s="33">
        <f t="shared" si="12"/>
        <v>6.2187214066913317</v>
      </c>
      <c r="N84" s="34">
        <f t="shared" si="13"/>
        <v>5.9863475536388657</v>
      </c>
    </row>
    <row r="85" spans="1:14" hidden="1" outlineLevel="1" x14ac:dyDescent="0.3">
      <c r="A85" s="36"/>
      <c r="B85" s="50" t="s">
        <v>96</v>
      </c>
      <c r="C85" s="42">
        <f t="shared" si="7"/>
        <v>-18.173679498657116</v>
      </c>
      <c r="D85" s="48"/>
      <c r="E85" s="20">
        <v>291</v>
      </c>
      <c r="F85" s="14">
        <v>454</v>
      </c>
      <c r="G85" s="49">
        <f t="shared" si="8"/>
        <v>-35.903083700440533</v>
      </c>
      <c r="H85" s="33">
        <f t="shared" si="9"/>
        <v>1.1759001091041337</v>
      </c>
      <c r="I85" s="33">
        <f t="shared" si="10"/>
        <v>1.4263273641218976</v>
      </c>
      <c r="J85" s="20">
        <v>1828</v>
      </c>
      <c r="K85" s="14">
        <v>2234</v>
      </c>
      <c r="L85" s="49">
        <f t="shared" si="11"/>
        <v>-18.173679498657116</v>
      </c>
      <c r="M85" s="33">
        <f t="shared" si="12"/>
        <v>1.4544297251064169</v>
      </c>
      <c r="N85" s="34">
        <f t="shared" si="13"/>
        <v>1.3306965606795249</v>
      </c>
    </row>
    <row r="86" spans="1:14" hidden="1" outlineLevel="1" x14ac:dyDescent="0.3">
      <c r="A86" s="36"/>
      <c r="B86" s="50" t="s">
        <v>97</v>
      </c>
      <c r="C86" s="42">
        <f t="shared" si="7"/>
        <v>-23.186470850022253</v>
      </c>
      <c r="D86" s="48"/>
      <c r="E86" s="20">
        <v>344</v>
      </c>
      <c r="F86" s="14">
        <v>363</v>
      </c>
      <c r="G86" s="49">
        <f t="shared" si="8"/>
        <v>-5.2341597796143251</v>
      </c>
      <c r="H86" s="33">
        <f t="shared" si="9"/>
        <v>1.3900674829272235</v>
      </c>
      <c r="I86" s="33">
        <f t="shared" si="10"/>
        <v>1.1404335532516494</v>
      </c>
      <c r="J86" s="20">
        <v>1726</v>
      </c>
      <c r="K86" s="14">
        <v>2247</v>
      </c>
      <c r="L86" s="49">
        <f t="shared" si="11"/>
        <v>-23.186470850022253</v>
      </c>
      <c r="M86" s="33">
        <f t="shared" si="12"/>
        <v>1.3732744559812229</v>
      </c>
      <c r="N86" s="34">
        <f t="shared" si="13"/>
        <v>1.3384400948285105</v>
      </c>
    </row>
    <row r="87" spans="1:14" hidden="1" outlineLevel="1" x14ac:dyDescent="0.3">
      <c r="A87" s="36"/>
      <c r="B87" s="50" t="s">
        <v>98</v>
      </c>
      <c r="C87" s="42">
        <f t="shared" si="7"/>
        <v>-4.4703595724003886</v>
      </c>
      <c r="D87" s="48"/>
      <c r="E87" s="20">
        <v>159</v>
      </c>
      <c r="F87" s="14">
        <v>168</v>
      </c>
      <c r="G87" s="49">
        <f t="shared" si="8"/>
        <v>-5.3571428571428568</v>
      </c>
      <c r="H87" s="33">
        <f t="shared" si="9"/>
        <v>0.64250212146926899</v>
      </c>
      <c r="I87" s="33">
        <f t="shared" si="10"/>
        <v>0.52780395852968898</v>
      </c>
      <c r="J87" s="20">
        <v>983</v>
      </c>
      <c r="K87" s="14">
        <v>1029</v>
      </c>
      <c r="L87" s="49">
        <f t="shared" si="11"/>
        <v>-4.4703595724003886</v>
      </c>
      <c r="M87" s="33">
        <f t="shared" si="12"/>
        <v>0.78211401519672186</v>
      </c>
      <c r="N87" s="34">
        <f t="shared" si="13"/>
        <v>0.61293051071585991</v>
      </c>
    </row>
    <row r="88" spans="1:14" hidden="1" outlineLevel="1" x14ac:dyDescent="0.3">
      <c r="A88" s="36"/>
      <c r="B88" s="50" t="s">
        <v>99</v>
      </c>
      <c r="C88" s="42">
        <f t="shared" si="7"/>
        <v>26.283987915407852</v>
      </c>
      <c r="D88" s="48"/>
      <c r="E88" s="20">
        <v>119</v>
      </c>
      <c r="F88" s="14">
        <v>105</v>
      </c>
      <c r="G88" s="49">
        <f t="shared" si="8"/>
        <v>13.333333333333334</v>
      </c>
      <c r="H88" s="33">
        <f t="shared" si="9"/>
        <v>0.48086636764052215</v>
      </c>
      <c r="I88" s="33">
        <f t="shared" si="10"/>
        <v>0.32987747408105561</v>
      </c>
      <c r="J88" s="20">
        <v>836</v>
      </c>
      <c r="K88" s="14">
        <v>662</v>
      </c>
      <c r="L88" s="49">
        <f t="shared" si="11"/>
        <v>26.283987915407852</v>
      </c>
      <c r="M88" s="33">
        <f t="shared" si="12"/>
        <v>0.66515495086923659</v>
      </c>
      <c r="N88" s="34">
        <f t="shared" si="13"/>
        <v>0.39432458512526652</v>
      </c>
    </row>
    <row r="89" spans="1:14" hidden="1" outlineLevel="1" x14ac:dyDescent="0.3">
      <c r="A89" s="36"/>
      <c r="B89" s="50" t="s">
        <v>100</v>
      </c>
      <c r="C89" s="42">
        <f t="shared" si="7"/>
        <v>-47.105643994211292</v>
      </c>
      <c r="D89" s="48"/>
      <c r="E89" s="20">
        <v>121</v>
      </c>
      <c r="F89" s="14">
        <v>284</v>
      </c>
      <c r="G89" s="49">
        <f t="shared" si="8"/>
        <v>-57.394366197183103</v>
      </c>
      <c r="H89" s="33">
        <f t="shared" si="9"/>
        <v>0.48894815533195946</v>
      </c>
      <c r="I89" s="33">
        <f t="shared" si="10"/>
        <v>0.89224002513352185</v>
      </c>
      <c r="J89" s="20">
        <v>731</v>
      </c>
      <c r="K89" s="14">
        <v>1382</v>
      </c>
      <c r="L89" s="49">
        <f t="shared" si="11"/>
        <v>-47.105643994211292</v>
      </c>
      <c r="M89" s="33">
        <f t="shared" si="12"/>
        <v>0.5816127620638899</v>
      </c>
      <c r="N89" s="34">
        <f t="shared" si="13"/>
        <v>0.82319724568446873</v>
      </c>
    </row>
    <row r="90" spans="1:14" hidden="1" outlineLevel="1" x14ac:dyDescent="0.3">
      <c r="A90" s="36"/>
      <c r="B90" s="50" t="s">
        <v>101</v>
      </c>
      <c r="C90" s="42">
        <f t="shared" si="7"/>
        <v>16.876574307304786</v>
      </c>
      <c r="D90" s="48"/>
      <c r="E90" s="20">
        <v>43</v>
      </c>
      <c r="F90" s="14">
        <v>44</v>
      </c>
      <c r="G90" s="49">
        <f t="shared" si="8"/>
        <v>-2.2727272727272729</v>
      </c>
      <c r="H90" s="33">
        <f t="shared" si="9"/>
        <v>0.17375843536590294</v>
      </c>
      <c r="I90" s="33">
        <f t="shared" si="10"/>
        <v>0.138234370091109</v>
      </c>
      <c r="J90" s="20">
        <v>464</v>
      </c>
      <c r="K90" s="14">
        <v>397</v>
      </c>
      <c r="L90" s="49">
        <f t="shared" si="11"/>
        <v>16.876574307304786</v>
      </c>
      <c r="M90" s="33">
        <f t="shared" si="12"/>
        <v>0.369176910530294</v>
      </c>
      <c r="N90" s="34">
        <f t="shared" si="13"/>
        <v>0.23647561978056017</v>
      </c>
    </row>
    <row r="91" spans="1:14" hidden="1" outlineLevel="1" x14ac:dyDescent="0.3">
      <c r="A91" s="36"/>
      <c r="B91" s="50" t="s">
        <v>102</v>
      </c>
      <c r="C91" s="42">
        <f t="shared" si="7"/>
        <v>-44.142857142857146</v>
      </c>
      <c r="D91" s="48"/>
      <c r="E91" s="20">
        <v>57</v>
      </c>
      <c r="F91" s="14">
        <v>98</v>
      </c>
      <c r="G91" s="49">
        <f t="shared" si="8"/>
        <v>-41.836734693877553</v>
      </c>
      <c r="H91" s="33">
        <f t="shared" si="9"/>
        <v>0.23033094920596434</v>
      </c>
      <c r="I91" s="33">
        <f t="shared" si="10"/>
        <v>0.30788564247565192</v>
      </c>
      <c r="J91" s="20">
        <v>391</v>
      </c>
      <c r="K91" s="14">
        <v>700</v>
      </c>
      <c r="L91" s="49">
        <f t="shared" si="11"/>
        <v>-44.142857142857146</v>
      </c>
      <c r="M91" s="33">
        <f t="shared" si="12"/>
        <v>0.31109519831324345</v>
      </c>
      <c r="N91" s="34">
        <f t="shared" si="13"/>
        <v>0.41695953109922451</v>
      </c>
    </row>
    <row r="92" spans="1:14" hidden="1" outlineLevel="1" x14ac:dyDescent="0.3">
      <c r="A92" s="36"/>
      <c r="B92" s="50" t="s">
        <v>103</v>
      </c>
      <c r="C92" s="42">
        <f t="shared" si="7"/>
        <v>-54.074074074074076</v>
      </c>
      <c r="D92" s="48"/>
      <c r="E92" s="20">
        <v>34</v>
      </c>
      <c r="F92" s="14">
        <v>76</v>
      </c>
      <c r="G92" s="49">
        <f t="shared" si="8"/>
        <v>-55.26315789473685</v>
      </c>
      <c r="H92" s="33">
        <f t="shared" si="9"/>
        <v>0.13739039075443488</v>
      </c>
      <c r="I92" s="33">
        <f t="shared" si="10"/>
        <v>0.23876845743009742</v>
      </c>
      <c r="J92" s="20">
        <v>248</v>
      </c>
      <c r="K92" s="14">
        <v>540</v>
      </c>
      <c r="L92" s="49">
        <f t="shared" si="11"/>
        <v>-54.074074074074076</v>
      </c>
      <c r="M92" s="33">
        <f t="shared" si="12"/>
        <v>0.19731869355929507</v>
      </c>
      <c r="N92" s="34">
        <f t="shared" si="13"/>
        <v>0.32165449541940172</v>
      </c>
    </row>
    <row r="93" spans="1:14" hidden="1" outlineLevel="1" x14ac:dyDescent="0.3">
      <c r="A93" s="36"/>
      <c r="B93" s="50" t="s">
        <v>104</v>
      </c>
      <c r="C93" s="42">
        <f t="shared" si="7"/>
        <v>-26.875</v>
      </c>
      <c r="D93" s="48"/>
      <c r="E93" s="20">
        <v>77</v>
      </c>
      <c r="F93" s="14">
        <v>23</v>
      </c>
      <c r="G93" s="49">
        <f t="shared" si="8"/>
        <v>234.78260869565219</v>
      </c>
      <c r="H93" s="33">
        <f t="shared" si="9"/>
        <v>0.31114882612033784</v>
      </c>
      <c r="I93" s="33">
        <f t="shared" si="10"/>
        <v>7.2258875274897896E-2</v>
      </c>
      <c r="J93" s="20">
        <v>117</v>
      </c>
      <c r="K93" s="14">
        <v>160</v>
      </c>
      <c r="L93" s="49">
        <f t="shared" si="11"/>
        <v>-26.875</v>
      </c>
      <c r="M93" s="33">
        <f t="shared" si="12"/>
        <v>9.3089867525957756E-2</v>
      </c>
      <c r="N93" s="34">
        <f t="shared" si="13"/>
        <v>9.5305035679822736E-2</v>
      </c>
    </row>
    <row r="94" spans="1:14" hidden="1" outlineLevel="1" x14ac:dyDescent="0.3">
      <c r="A94" s="36"/>
      <c r="B94" s="50" t="s">
        <v>105</v>
      </c>
      <c r="C94" s="42">
        <f t="shared" si="7"/>
        <v>-29.696969696969699</v>
      </c>
      <c r="D94" s="48"/>
      <c r="E94" s="20">
        <v>20</v>
      </c>
      <c r="F94" s="14">
        <v>12</v>
      </c>
      <c r="G94" s="49">
        <f t="shared" si="8"/>
        <v>66.666666666666657</v>
      </c>
      <c r="H94" s="33">
        <f t="shared" si="9"/>
        <v>8.0817876914373463E-2</v>
      </c>
      <c r="I94" s="33">
        <f t="shared" si="10"/>
        <v>3.7700282752120645E-2</v>
      </c>
      <c r="J94" s="20">
        <v>116</v>
      </c>
      <c r="K94" s="14">
        <v>165</v>
      </c>
      <c r="L94" s="49">
        <f t="shared" si="11"/>
        <v>-29.696969696969699</v>
      </c>
      <c r="M94" s="33">
        <f t="shared" si="12"/>
        <v>9.22942276325735E-2</v>
      </c>
      <c r="N94" s="34">
        <f t="shared" si="13"/>
        <v>9.8283318044817186E-2</v>
      </c>
    </row>
    <row r="95" spans="1:14" hidden="1" outlineLevel="1" x14ac:dyDescent="0.3">
      <c r="A95" s="36"/>
      <c r="B95" s="50" t="s">
        <v>106</v>
      </c>
      <c r="C95" s="42">
        <f t="shared" si="7"/>
        <v>1.3157894736842104</v>
      </c>
      <c r="D95" s="48"/>
      <c r="E95" s="20">
        <v>17</v>
      </c>
      <c r="F95" s="14">
        <v>16</v>
      </c>
      <c r="G95" s="49">
        <f t="shared" si="8"/>
        <v>6.25</v>
      </c>
      <c r="H95" s="33">
        <f t="shared" si="9"/>
        <v>6.8695195377217438E-2</v>
      </c>
      <c r="I95" s="33">
        <f t="shared" si="10"/>
        <v>5.0267043669494194E-2</v>
      </c>
      <c r="J95" s="20">
        <v>77</v>
      </c>
      <c r="K95" s="14">
        <v>76</v>
      </c>
      <c r="L95" s="49">
        <f t="shared" si="11"/>
        <v>1.3157894736842104</v>
      </c>
      <c r="M95" s="33">
        <f t="shared" si="12"/>
        <v>6.1264271790587584E-2</v>
      </c>
      <c r="N95" s="34">
        <f t="shared" si="13"/>
        <v>4.5269891947915801E-2</v>
      </c>
    </row>
    <row r="96" spans="1:14" hidden="1" outlineLevel="1" x14ac:dyDescent="0.3">
      <c r="A96" s="36"/>
      <c r="B96" s="50" t="s">
        <v>107</v>
      </c>
      <c r="C96" s="42">
        <f t="shared" si="7"/>
        <v>25.454545454545453</v>
      </c>
      <c r="D96" s="48"/>
      <c r="E96" s="20">
        <v>9</v>
      </c>
      <c r="F96" s="14">
        <v>4</v>
      </c>
      <c r="G96" s="49">
        <f t="shared" si="8"/>
        <v>125</v>
      </c>
      <c r="H96" s="33">
        <f t="shared" si="9"/>
        <v>3.6368044611468059E-2</v>
      </c>
      <c r="I96" s="33">
        <f t="shared" si="10"/>
        <v>1.2566760917373548E-2</v>
      </c>
      <c r="J96" s="20">
        <v>69</v>
      </c>
      <c r="K96" s="14">
        <v>55</v>
      </c>
      <c r="L96" s="49">
        <f t="shared" si="11"/>
        <v>25.454545454545453</v>
      </c>
      <c r="M96" s="33">
        <f t="shared" si="12"/>
        <v>5.4899152643513548E-2</v>
      </c>
      <c r="N96" s="34">
        <f t="shared" si="13"/>
        <v>3.2761106014939062E-2</v>
      </c>
    </row>
    <row r="97" spans="1:14" hidden="1" outlineLevel="1" x14ac:dyDescent="0.3">
      <c r="A97" s="36"/>
      <c r="B97" s="50" t="s">
        <v>108</v>
      </c>
      <c r="C97" s="42">
        <f t="shared" si="7"/>
        <v>-39</v>
      </c>
      <c r="D97" s="48"/>
      <c r="E97" s="20">
        <v>37</v>
      </c>
      <c r="F97" s="14">
        <v>14</v>
      </c>
      <c r="G97" s="49">
        <f t="shared" si="8"/>
        <v>164.28571428571428</v>
      </c>
      <c r="H97" s="33">
        <f t="shared" si="9"/>
        <v>0.14951307229159091</v>
      </c>
      <c r="I97" s="33">
        <f t="shared" si="10"/>
        <v>4.3983663210807412E-2</v>
      </c>
      <c r="J97" s="20">
        <v>61</v>
      </c>
      <c r="K97" s="14">
        <v>100</v>
      </c>
      <c r="L97" s="49">
        <f t="shared" si="11"/>
        <v>-39</v>
      </c>
      <c r="M97" s="33">
        <f t="shared" si="12"/>
        <v>4.8534033496439512E-2</v>
      </c>
      <c r="N97" s="34">
        <f t="shared" si="13"/>
        <v>5.956564729988921E-2</v>
      </c>
    </row>
    <row r="98" spans="1:14" hidden="1" outlineLevel="1" x14ac:dyDescent="0.3">
      <c r="A98" s="36"/>
      <c r="B98" s="50" t="s">
        <v>109</v>
      </c>
      <c r="C98" s="42">
        <f t="shared" si="7"/>
        <v>-28.000000000000004</v>
      </c>
      <c r="D98" s="48"/>
      <c r="E98" s="20">
        <v>11</v>
      </c>
      <c r="F98" s="14">
        <v>9</v>
      </c>
      <c r="G98" s="49">
        <f t="shared" si="8"/>
        <v>22.222222222222221</v>
      </c>
      <c r="H98" s="33">
        <f t="shared" si="9"/>
        <v>4.4449832302905404E-2</v>
      </c>
      <c r="I98" s="33">
        <f t="shared" si="10"/>
        <v>2.827521206409048E-2</v>
      </c>
      <c r="J98" s="20">
        <v>54</v>
      </c>
      <c r="K98" s="14">
        <v>75</v>
      </c>
      <c r="L98" s="49">
        <f t="shared" si="11"/>
        <v>-28.000000000000004</v>
      </c>
      <c r="M98" s="33">
        <f t="shared" si="12"/>
        <v>4.2964554242749732E-2</v>
      </c>
      <c r="N98" s="34">
        <f t="shared" si="13"/>
        <v>4.4674235474916911E-2</v>
      </c>
    </row>
    <row r="99" spans="1:14" hidden="1" outlineLevel="1" x14ac:dyDescent="0.3">
      <c r="A99" s="36"/>
      <c r="B99" s="50" t="s">
        <v>110</v>
      </c>
      <c r="C99" s="42">
        <f t="shared" si="7"/>
        <v>-10.416666666666668</v>
      </c>
      <c r="D99" s="48"/>
      <c r="E99" s="20">
        <v>23</v>
      </c>
      <c r="F99" s="14">
        <v>17</v>
      </c>
      <c r="G99" s="49">
        <f t="shared" si="8"/>
        <v>35.294117647058826</v>
      </c>
      <c r="H99" s="33">
        <f t="shared" si="9"/>
        <v>9.2940558451529473E-2</v>
      </c>
      <c r="I99" s="33">
        <f t="shared" si="10"/>
        <v>5.3408733898837574E-2</v>
      </c>
      <c r="J99" s="20">
        <v>43</v>
      </c>
      <c r="K99" s="14">
        <v>48</v>
      </c>
      <c r="L99" s="49">
        <f t="shared" si="11"/>
        <v>-10.416666666666668</v>
      </c>
      <c r="M99" s="33">
        <f t="shared" si="12"/>
        <v>3.4212515415522934E-2</v>
      </c>
      <c r="N99" s="34">
        <f t="shared" si="13"/>
        <v>2.8591510703946818E-2</v>
      </c>
    </row>
    <row r="100" spans="1:14" hidden="1" outlineLevel="1" x14ac:dyDescent="0.3">
      <c r="A100" s="36"/>
      <c r="B100" s="50" t="s">
        <v>111</v>
      </c>
      <c r="C100" s="42">
        <f t="shared" si="7"/>
        <v>-68.656716417910445</v>
      </c>
      <c r="D100" s="48"/>
      <c r="E100" s="20">
        <v>7</v>
      </c>
      <c r="F100" s="14">
        <v>30</v>
      </c>
      <c r="G100" s="49">
        <f t="shared" si="8"/>
        <v>-76.666666666666671</v>
      </c>
      <c r="H100" s="33">
        <f t="shared" si="9"/>
        <v>2.8286256920030711E-2</v>
      </c>
      <c r="I100" s="33">
        <f t="shared" si="10"/>
        <v>9.4250706880301599E-2</v>
      </c>
      <c r="J100" s="20">
        <v>42</v>
      </c>
      <c r="K100" s="14">
        <v>134</v>
      </c>
      <c r="L100" s="49">
        <f t="shared" si="11"/>
        <v>-68.656716417910445</v>
      </c>
      <c r="M100" s="33">
        <f t="shared" si="12"/>
        <v>3.3416875522138678E-2</v>
      </c>
      <c r="N100" s="34">
        <f t="shared" si="13"/>
        <v>7.981796738185154E-2</v>
      </c>
    </row>
    <row r="101" spans="1:14" hidden="1" outlineLevel="1" x14ac:dyDescent="0.3">
      <c r="A101" s="36"/>
      <c r="B101" s="50" t="s">
        <v>112</v>
      </c>
      <c r="C101" s="42">
        <f t="shared" si="7"/>
        <v>-44.736842105263158</v>
      </c>
      <c r="D101" s="48"/>
      <c r="E101" s="20">
        <v>2</v>
      </c>
      <c r="F101" s="14">
        <v>6</v>
      </c>
      <c r="G101" s="49">
        <f t="shared" si="8"/>
        <v>-66.666666666666657</v>
      </c>
      <c r="H101" s="33">
        <f t="shared" si="9"/>
        <v>8.0817876914373449E-3</v>
      </c>
      <c r="I101" s="33">
        <f t="shared" si="10"/>
        <v>1.8850141376060323E-2</v>
      </c>
      <c r="J101" s="20">
        <v>21</v>
      </c>
      <c r="K101" s="14">
        <v>38</v>
      </c>
      <c r="L101" s="49">
        <f t="shared" si="11"/>
        <v>-44.736842105263158</v>
      </c>
      <c r="M101" s="33">
        <f t="shared" si="12"/>
        <v>1.6708437761069339E-2</v>
      </c>
      <c r="N101" s="34">
        <f t="shared" si="13"/>
        <v>2.2634945973957901E-2</v>
      </c>
    </row>
    <row r="102" spans="1:14" hidden="1" outlineLevel="1" x14ac:dyDescent="0.3">
      <c r="A102" s="36"/>
      <c r="B102" s="50" t="s">
        <v>113</v>
      </c>
      <c r="C102" s="42">
        <f t="shared" si="7"/>
        <v>12.5</v>
      </c>
      <c r="D102" s="48"/>
      <c r="E102" s="20">
        <v>1</v>
      </c>
      <c r="F102" s="14">
        <v>1</v>
      </c>
      <c r="G102" s="49">
        <f t="shared" si="8"/>
        <v>0</v>
      </c>
      <c r="H102" s="33">
        <f t="shared" si="9"/>
        <v>4.0408938457186724E-3</v>
      </c>
      <c r="I102" s="33">
        <f t="shared" si="10"/>
        <v>3.1416902293433871E-3</v>
      </c>
      <c r="J102" s="20">
        <v>9</v>
      </c>
      <c r="K102" s="14">
        <v>8</v>
      </c>
      <c r="L102" s="49">
        <f t="shared" si="11"/>
        <v>12.5</v>
      </c>
      <c r="M102" s="33">
        <f t="shared" si="12"/>
        <v>7.1607590404582887E-3</v>
      </c>
      <c r="N102" s="34">
        <f t="shared" si="13"/>
        <v>4.7652517839911366E-3</v>
      </c>
    </row>
    <row r="103" spans="1:14" collapsed="1" x14ac:dyDescent="0.3">
      <c r="A103" s="36" t="s">
        <v>114</v>
      </c>
      <c r="B103" s="1" t="s">
        <v>115</v>
      </c>
      <c r="C103" s="42">
        <f t="shared" si="7"/>
        <v>-24.353238669519548</v>
      </c>
      <c r="D103" s="48"/>
      <c r="E103" s="20">
        <v>1117</v>
      </c>
      <c r="F103" s="14">
        <v>1328</v>
      </c>
      <c r="G103" s="49">
        <f t="shared" si="8"/>
        <v>-15.888554216867471</v>
      </c>
      <c r="H103" s="33">
        <f t="shared" si="9"/>
        <v>4.5136784256677576</v>
      </c>
      <c r="I103" s="33">
        <f t="shared" si="10"/>
        <v>4.1721646245680182</v>
      </c>
      <c r="J103" s="20">
        <v>7778</v>
      </c>
      <c r="K103" s="14">
        <v>10282</v>
      </c>
      <c r="L103" s="49">
        <f t="shared" si="11"/>
        <v>-24.353238669519548</v>
      </c>
      <c r="M103" s="33">
        <f t="shared" si="12"/>
        <v>6.1884870907427301</v>
      </c>
      <c r="N103" s="34">
        <f t="shared" si="13"/>
        <v>6.124539855374608</v>
      </c>
    </row>
    <row r="104" spans="1:14" hidden="1" outlineLevel="1" x14ac:dyDescent="0.3">
      <c r="A104" s="36"/>
      <c r="B104" s="50" t="s">
        <v>116</v>
      </c>
      <c r="C104" s="42">
        <f t="shared" si="7"/>
        <v>-43.619122876333464</v>
      </c>
      <c r="D104" s="48"/>
      <c r="E104" s="20">
        <v>165</v>
      </c>
      <c r="F104" s="14">
        <v>419</v>
      </c>
      <c r="G104" s="49">
        <f t="shared" si="8"/>
        <v>-60.620525059665873</v>
      </c>
      <c r="H104" s="33">
        <f t="shared" si="9"/>
        <v>0.66674748454358101</v>
      </c>
      <c r="I104" s="33">
        <f t="shared" si="10"/>
        <v>1.3163682060948791</v>
      </c>
      <c r="J104" s="20">
        <v>1427</v>
      </c>
      <c r="K104" s="14">
        <v>2531</v>
      </c>
      <c r="L104" s="49">
        <f t="shared" si="11"/>
        <v>-43.619122876333464</v>
      </c>
      <c r="M104" s="33">
        <f t="shared" si="12"/>
        <v>1.1353781278593309</v>
      </c>
      <c r="N104" s="34">
        <f t="shared" si="13"/>
        <v>1.507606533160196</v>
      </c>
    </row>
    <row r="105" spans="1:14" hidden="1" outlineLevel="1" x14ac:dyDescent="0.3">
      <c r="A105" s="36"/>
      <c r="B105" s="50" t="s">
        <v>117</v>
      </c>
      <c r="C105" s="42">
        <f t="shared" si="7"/>
        <v>38.35920177383592</v>
      </c>
      <c r="D105" s="48"/>
      <c r="E105" s="20">
        <v>233</v>
      </c>
      <c r="F105" s="14">
        <v>125</v>
      </c>
      <c r="G105" s="49">
        <f t="shared" si="8"/>
        <v>86.4</v>
      </c>
      <c r="H105" s="33">
        <f t="shared" si="9"/>
        <v>0.94152826605245088</v>
      </c>
      <c r="I105" s="33">
        <f t="shared" si="10"/>
        <v>0.39271127866792332</v>
      </c>
      <c r="J105" s="20">
        <v>1248</v>
      </c>
      <c r="K105" s="14">
        <v>902</v>
      </c>
      <c r="L105" s="49">
        <f t="shared" si="11"/>
        <v>38.35920177383592</v>
      </c>
      <c r="M105" s="33">
        <f t="shared" si="12"/>
        <v>0.99295858694354933</v>
      </c>
      <c r="N105" s="34">
        <f t="shared" si="13"/>
        <v>0.53728213864500063</v>
      </c>
    </row>
    <row r="106" spans="1:14" hidden="1" outlineLevel="1" x14ac:dyDescent="0.3">
      <c r="A106" s="36"/>
      <c r="B106" s="50" t="s">
        <v>118</v>
      </c>
      <c r="C106" s="42">
        <f t="shared" si="7"/>
        <v>-2.643171806167401</v>
      </c>
      <c r="D106" s="48"/>
      <c r="E106" s="20">
        <v>136</v>
      </c>
      <c r="F106" s="14">
        <v>84</v>
      </c>
      <c r="G106" s="49">
        <f t="shared" si="8"/>
        <v>61.904761904761905</v>
      </c>
      <c r="H106" s="33">
        <f t="shared" si="9"/>
        <v>0.54956156301773951</v>
      </c>
      <c r="I106" s="33">
        <f t="shared" si="10"/>
        <v>0.26390197926484449</v>
      </c>
      <c r="J106" s="20">
        <v>1105</v>
      </c>
      <c r="K106" s="14">
        <v>1135</v>
      </c>
      <c r="L106" s="49">
        <f t="shared" si="11"/>
        <v>-2.643171806167401</v>
      </c>
      <c r="M106" s="33">
        <f t="shared" si="12"/>
        <v>0.87918208218960103</v>
      </c>
      <c r="N106" s="34">
        <f t="shared" si="13"/>
        <v>0.67607009685374253</v>
      </c>
    </row>
    <row r="107" spans="1:14" hidden="1" outlineLevel="1" x14ac:dyDescent="0.3">
      <c r="A107" s="36"/>
      <c r="B107" s="50" t="s">
        <v>119</v>
      </c>
      <c r="C107" s="42">
        <f t="shared" si="7"/>
        <v>-38.800000000000004</v>
      </c>
      <c r="D107" s="48"/>
      <c r="E107" s="20">
        <v>105</v>
      </c>
      <c r="F107" s="14">
        <v>193</v>
      </c>
      <c r="G107" s="49">
        <f t="shared" si="8"/>
        <v>-45.595854922279791</v>
      </c>
      <c r="H107" s="33">
        <f t="shared" si="9"/>
        <v>0.4242938538004607</v>
      </c>
      <c r="I107" s="33">
        <f t="shared" si="10"/>
        <v>0.60634621426327362</v>
      </c>
      <c r="J107" s="20">
        <v>1071</v>
      </c>
      <c r="K107" s="14">
        <v>1750</v>
      </c>
      <c r="L107" s="49">
        <f t="shared" si="11"/>
        <v>-38.800000000000004</v>
      </c>
      <c r="M107" s="33">
        <f t="shared" si="12"/>
        <v>0.8521303258145364</v>
      </c>
      <c r="N107" s="34">
        <f t="shared" si="13"/>
        <v>1.0423988277480611</v>
      </c>
    </row>
    <row r="108" spans="1:14" hidden="1" outlineLevel="1" x14ac:dyDescent="0.3">
      <c r="A108" s="36"/>
      <c r="B108" s="50" t="s">
        <v>120</v>
      </c>
      <c r="C108" s="42">
        <f t="shared" si="7"/>
        <v>-58.712121212121218</v>
      </c>
      <c r="D108" s="48"/>
      <c r="E108" s="20">
        <v>100</v>
      </c>
      <c r="F108" s="14">
        <v>276</v>
      </c>
      <c r="G108" s="49">
        <f t="shared" si="8"/>
        <v>-63.768115942028977</v>
      </c>
      <c r="H108" s="33">
        <f t="shared" si="9"/>
        <v>0.40408938457186733</v>
      </c>
      <c r="I108" s="33">
        <f t="shared" si="10"/>
        <v>0.8671065032987747</v>
      </c>
      <c r="J108" s="20">
        <v>981</v>
      </c>
      <c r="K108" s="14">
        <v>2376</v>
      </c>
      <c r="L108" s="49">
        <f t="shared" si="11"/>
        <v>-58.712121212121218</v>
      </c>
      <c r="M108" s="33">
        <f t="shared" si="12"/>
        <v>0.78052273540995354</v>
      </c>
      <c r="N108" s="34">
        <f t="shared" si="13"/>
        <v>1.4152797798453676</v>
      </c>
    </row>
    <row r="109" spans="1:14" hidden="1" outlineLevel="1" x14ac:dyDescent="0.3">
      <c r="A109" s="36"/>
      <c r="B109" s="50" t="s">
        <v>121</v>
      </c>
      <c r="C109" s="42">
        <f t="shared" si="7"/>
        <v>252.77777777777777</v>
      </c>
      <c r="D109" s="48"/>
      <c r="E109" s="20">
        <v>115</v>
      </c>
      <c r="F109" s="14">
        <v>25</v>
      </c>
      <c r="G109" s="49">
        <f t="shared" si="8"/>
        <v>360</v>
      </c>
      <c r="H109" s="33">
        <f t="shared" si="9"/>
        <v>0.46470279225764743</v>
      </c>
      <c r="I109" s="33">
        <f t="shared" si="10"/>
        <v>7.854225573358467E-2</v>
      </c>
      <c r="J109" s="20">
        <v>508</v>
      </c>
      <c r="K109" s="14">
        <v>144</v>
      </c>
      <c r="L109" s="49">
        <f t="shared" si="11"/>
        <v>252.77777777777777</v>
      </c>
      <c r="M109" s="33">
        <f t="shared" si="12"/>
        <v>0.40418506583920116</v>
      </c>
      <c r="N109" s="34">
        <f t="shared" si="13"/>
        <v>8.5774532111840454E-2</v>
      </c>
    </row>
    <row r="110" spans="1:14" hidden="1" outlineLevel="1" x14ac:dyDescent="0.3">
      <c r="A110" s="36"/>
      <c r="B110" s="50" t="s">
        <v>122</v>
      </c>
      <c r="C110" s="42">
        <f t="shared" si="7"/>
        <v>-25.992779783393498</v>
      </c>
      <c r="D110" s="48"/>
      <c r="E110" s="20">
        <v>41</v>
      </c>
      <c r="F110" s="14">
        <v>63</v>
      </c>
      <c r="G110" s="49">
        <f t="shared" si="8"/>
        <v>-34.920634920634917</v>
      </c>
      <c r="H110" s="33">
        <f t="shared" si="9"/>
        <v>0.1656766476744656</v>
      </c>
      <c r="I110" s="33">
        <f t="shared" si="10"/>
        <v>0.19792648444863339</v>
      </c>
      <c r="J110" s="20">
        <v>410</v>
      </c>
      <c r="K110" s="14">
        <v>554</v>
      </c>
      <c r="L110" s="49">
        <f t="shared" si="11"/>
        <v>-25.992779783393498</v>
      </c>
      <c r="M110" s="33">
        <f t="shared" si="12"/>
        <v>0.32621235628754425</v>
      </c>
      <c r="N110" s="34">
        <f t="shared" si="13"/>
        <v>0.32999368604138618</v>
      </c>
    </row>
    <row r="111" spans="1:14" hidden="1" outlineLevel="1" x14ac:dyDescent="0.3">
      <c r="A111" s="36"/>
      <c r="B111" s="50" t="s">
        <v>123</v>
      </c>
      <c r="C111" s="42">
        <f t="shared" si="7"/>
        <v>0</v>
      </c>
      <c r="D111" s="48"/>
      <c r="E111" s="20">
        <v>39</v>
      </c>
      <c r="F111" s="14">
        <v>20</v>
      </c>
      <c r="G111" s="49">
        <f t="shared" si="8"/>
        <v>95</v>
      </c>
      <c r="H111" s="33">
        <f t="shared" si="9"/>
        <v>0.15759485998302825</v>
      </c>
      <c r="I111" s="33">
        <f t="shared" si="10"/>
        <v>6.2833804586867728E-2</v>
      </c>
      <c r="J111" s="20">
        <v>231</v>
      </c>
      <c r="K111" s="14">
        <v>231</v>
      </c>
      <c r="L111" s="49">
        <f t="shared" si="11"/>
        <v>0</v>
      </c>
      <c r="M111" s="33">
        <f t="shared" si="12"/>
        <v>0.18379281537176273</v>
      </c>
      <c r="N111" s="34">
        <f t="shared" si="13"/>
        <v>0.13759664526274407</v>
      </c>
    </row>
    <row r="112" spans="1:14" hidden="1" outlineLevel="1" x14ac:dyDescent="0.3">
      <c r="A112" s="36"/>
      <c r="B112" s="50" t="s">
        <v>124</v>
      </c>
      <c r="C112" s="42" t="str">
        <f t="shared" si="7"/>
        <v/>
      </c>
      <c r="D112" s="48"/>
      <c r="E112" s="20">
        <v>59</v>
      </c>
      <c r="F112" s="14">
        <v>0</v>
      </c>
      <c r="G112" s="49" t="str">
        <f t="shared" si="8"/>
        <v/>
      </c>
      <c r="H112" s="33">
        <f t="shared" si="9"/>
        <v>0.23841273689740169</v>
      </c>
      <c r="I112" s="33" t="str">
        <f t="shared" si="10"/>
        <v/>
      </c>
      <c r="J112" s="20">
        <v>188</v>
      </c>
      <c r="K112" s="14">
        <v>0</v>
      </c>
      <c r="L112" s="49" t="str">
        <f t="shared" si="11"/>
        <v/>
      </c>
      <c r="M112" s="33">
        <f t="shared" si="12"/>
        <v>0.14958029995623981</v>
      </c>
      <c r="N112" s="34" t="str">
        <f t="shared" si="13"/>
        <v/>
      </c>
    </row>
    <row r="113" spans="1:14" hidden="1" outlineLevel="1" x14ac:dyDescent="0.3">
      <c r="A113" s="36"/>
      <c r="B113" s="50" t="s">
        <v>125</v>
      </c>
      <c r="C113" s="42">
        <f t="shared" si="7"/>
        <v>2920</v>
      </c>
      <c r="D113" s="48"/>
      <c r="E113" s="20">
        <v>19</v>
      </c>
      <c r="F113" s="14">
        <v>5</v>
      </c>
      <c r="G113" s="49">
        <f t="shared" si="8"/>
        <v>280</v>
      </c>
      <c r="H113" s="33">
        <f t="shared" si="9"/>
        <v>7.6776983068654783E-2</v>
      </c>
      <c r="I113" s="33">
        <f t="shared" si="10"/>
        <v>1.5708451146716932E-2</v>
      </c>
      <c r="J113" s="20">
        <v>151</v>
      </c>
      <c r="K113" s="14">
        <v>5</v>
      </c>
      <c r="L113" s="49">
        <f t="shared" si="11"/>
        <v>2920</v>
      </c>
      <c r="M113" s="33">
        <f t="shared" si="12"/>
        <v>0.1201416239010224</v>
      </c>
      <c r="N113" s="34">
        <f t="shared" si="13"/>
        <v>2.9782823649944605E-3</v>
      </c>
    </row>
    <row r="114" spans="1:14" hidden="1" outlineLevel="1" x14ac:dyDescent="0.3">
      <c r="A114" s="36"/>
      <c r="B114" s="50" t="s">
        <v>126</v>
      </c>
      <c r="C114" s="42">
        <f t="shared" si="7"/>
        <v>-39.495798319327733</v>
      </c>
      <c r="D114" s="48"/>
      <c r="E114" s="20">
        <v>32</v>
      </c>
      <c r="F114" s="14">
        <v>29</v>
      </c>
      <c r="G114" s="49">
        <f t="shared" si="8"/>
        <v>10.344827586206897</v>
      </c>
      <c r="H114" s="33">
        <f t="shared" si="9"/>
        <v>0.12930860306299752</v>
      </c>
      <c r="I114" s="33">
        <f t="shared" si="10"/>
        <v>9.1109016650958219E-2</v>
      </c>
      <c r="J114" s="20">
        <v>144</v>
      </c>
      <c r="K114" s="14">
        <v>238</v>
      </c>
      <c r="L114" s="49">
        <f t="shared" si="11"/>
        <v>-39.495798319327733</v>
      </c>
      <c r="M114" s="33">
        <f t="shared" si="12"/>
        <v>0.11457214464733262</v>
      </c>
      <c r="N114" s="34">
        <f t="shared" si="13"/>
        <v>0.1417662405737363</v>
      </c>
    </row>
    <row r="115" spans="1:14" hidden="1" outlineLevel="1" x14ac:dyDescent="0.3">
      <c r="A115" s="36"/>
      <c r="B115" s="50" t="s">
        <v>127</v>
      </c>
      <c r="C115" s="42">
        <f t="shared" si="7"/>
        <v>17.543859649122805</v>
      </c>
      <c r="D115" s="48"/>
      <c r="E115" s="20">
        <v>20</v>
      </c>
      <c r="F115" s="14">
        <v>14</v>
      </c>
      <c r="G115" s="49">
        <f t="shared" si="8"/>
        <v>42.857142857142854</v>
      </c>
      <c r="H115" s="33">
        <f t="shared" si="9"/>
        <v>8.0817876914373463E-2</v>
      </c>
      <c r="I115" s="33">
        <f t="shared" si="10"/>
        <v>4.3983663210807412E-2</v>
      </c>
      <c r="J115" s="20">
        <v>67</v>
      </c>
      <c r="K115" s="14">
        <v>57</v>
      </c>
      <c r="L115" s="49">
        <f t="shared" si="11"/>
        <v>17.543859649122805</v>
      </c>
      <c r="M115" s="33">
        <f t="shared" si="12"/>
        <v>5.3307872856745035E-2</v>
      </c>
      <c r="N115" s="34">
        <f t="shared" si="13"/>
        <v>3.3952418960936849E-2</v>
      </c>
    </row>
    <row r="116" spans="1:14" hidden="1" outlineLevel="1" x14ac:dyDescent="0.3">
      <c r="A116" s="36"/>
      <c r="B116" s="50" t="s">
        <v>128</v>
      </c>
      <c r="C116" s="42">
        <f t="shared" si="7"/>
        <v>-10.294117647058822</v>
      </c>
      <c r="D116" s="48"/>
      <c r="E116" s="20">
        <v>8</v>
      </c>
      <c r="F116" s="14">
        <v>28</v>
      </c>
      <c r="G116" s="49">
        <f t="shared" si="8"/>
        <v>-71.428571428571431</v>
      </c>
      <c r="H116" s="33">
        <f t="shared" si="9"/>
        <v>3.232715076574938E-2</v>
      </c>
      <c r="I116" s="33">
        <f t="shared" si="10"/>
        <v>8.7967326421614825E-2</v>
      </c>
      <c r="J116" s="20">
        <v>61</v>
      </c>
      <c r="K116" s="14">
        <v>68</v>
      </c>
      <c r="L116" s="49">
        <f t="shared" si="11"/>
        <v>-10.294117647058822</v>
      </c>
      <c r="M116" s="33">
        <f t="shared" si="12"/>
        <v>4.8534033496439512E-2</v>
      </c>
      <c r="N116" s="34">
        <f t="shared" si="13"/>
        <v>4.050464016392466E-2</v>
      </c>
    </row>
    <row r="117" spans="1:14" hidden="1" outlineLevel="1" x14ac:dyDescent="0.3">
      <c r="A117" s="36"/>
      <c r="B117" s="50" t="s">
        <v>129</v>
      </c>
      <c r="C117" s="42">
        <f t="shared" si="7"/>
        <v>41.025641025641022</v>
      </c>
      <c r="D117" s="48"/>
      <c r="E117" s="20">
        <v>18</v>
      </c>
      <c r="F117" s="14">
        <v>11</v>
      </c>
      <c r="G117" s="49">
        <f t="shared" si="8"/>
        <v>63.636363636363633</v>
      </c>
      <c r="H117" s="33">
        <f t="shared" si="9"/>
        <v>7.2736089222936118E-2</v>
      </c>
      <c r="I117" s="33">
        <f t="shared" si="10"/>
        <v>3.4558592522777251E-2</v>
      </c>
      <c r="J117" s="20">
        <v>55</v>
      </c>
      <c r="K117" s="14">
        <v>39</v>
      </c>
      <c r="L117" s="49">
        <f t="shared" si="11"/>
        <v>41.025641025641022</v>
      </c>
      <c r="M117" s="33">
        <f t="shared" si="12"/>
        <v>4.3760194136133988E-2</v>
      </c>
      <c r="N117" s="34">
        <f t="shared" si="13"/>
        <v>2.3230602446956791E-2</v>
      </c>
    </row>
    <row r="118" spans="1:14" hidden="1" outlineLevel="1" x14ac:dyDescent="0.3">
      <c r="A118" s="36"/>
      <c r="B118" s="50" t="s">
        <v>130</v>
      </c>
      <c r="C118" s="42">
        <f t="shared" si="7"/>
        <v>-36.206896551724135</v>
      </c>
      <c r="D118" s="48"/>
      <c r="E118" s="20">
        <v>4</v>
      </c>
      <c r="F118" s="14">
        <v>7</v>
      </c>
      <c r="G118" s="49">
        <f t="shared" si="8"/>
        <v>-42.857142857142854</v>
      </c>
      <c r="H118" s="33">
        <f t="shared" si="9"/>
        <v>1.616357538287469E-2</v>
      </c>
      <c r="I118" s="33">
        <f t="shared" si="10"/>
        <v>2.1991831605403706E-2</v>
      </c>
      <c r="J118" s="20">
        <v>37</v>
      </c>
      <c r="K118" s="14">
        <v>58</v>
      </c>
      <c r="L118" s="49">
        <f t="shared" si="11"/>
        <v>-36.206896551724135</v>
      </c>
      <c r="M118" s="33">
        <f t="shared" si="12"/>
        <v>2.9438676055217407E-2</v>
      </c>
      <c r="N118" s="34">
        <f t="shared" si="13"/>
        <v>3.4548075433935739E-2</v>
      </c>
    </row>
    <row r="119" spans="1:14" hidden="1" outlineLevel="1" x14ac:dyDescent="0.3">
      <c r="A119" s="36"/>
      <c r="B119" s="50" t="s">
        <v>131</v>
      </c>
      <c r="C119" s="42">
        <f t="shared" si="7"/>
        <v>-51.515151515151516</v>
      </c>
      <c r="D119" s="48"/>
      <c r="E119" s="20">
        <v>8</v>
      </c>
      <c r="F119" s="14">
        <v>9</v>
      </c>
      <c r="G119" s="49">
        <f t="shared" si="8"/>
        <v>-11.111111111111111</v>
      </c>
      <c r="H119" s="33">
        <f t="shared" si="9"/>
        <v>3.232715076574938E-2</v>
      </c>
      <c r="I119" s="33">
        <f t="shared" si="10"/>
        <v>2.827521206409048E-2</v>
      </c>
      <c r="J119" s="20">
        <v>32</v>
      </c>
      <c r="K119" s="14">
        <v>66</v>
      </c>
      <c r="L119" s="49">
        <f t="shared" si="11"/>
        <v>-51.515151515151516</v>
      </c>
      <c r="M119" s="33">
        <f t="shared" si="12"/>
        <v>2.546047658829614E-2</v>
      </c>
      <c r="N119" s="34">
        <f t="shared" si="13"/>
        <v>3.9313327217926873E-2</v>
      </c>
    </row>
    <row r="120" spans="1:14" hidden="1" outlineLevel="1" x14ac:dyDescent="0.3">
      <c r="A120" s="36"/>
      <c r="B120" s="50" t="s">
        <v>132</v>
      </c>
      <c r="C120" s="42">
        <f t="shared" si="7"/>
        <v>-27.027027027027028</v>
      </c>
      <c r="D120" s="48"/>
      <c r="E120" s="20">
        <v>4</v>
      </c>
      <c r="F120" s="14">
        <v>12</v>
      </c>
      <c r="G120" s="49">
        <f t="shared" si="8"/>
        <v>-66.666666666666657</v>
      </c>
      <c r="H120" s="33">
        <f t="shared" si="9"/>
        <v>1.616357538287469E-2</v>
      </c>
      <c r="I120" s="33">
        <f t="shared" si="10"/>
        <v>3.7700282752120645E-2</v>
      </c>
      <c r="J120" s="20">
        <v>27</v>
      </c>
      <c r="K120" s="14">
        <v>37</v>
      </c>
      <c r="L120" s="49">
        <f t="shared" si="11"/>
        <v>-27.027027027027028</v>
      </c>
      <c r="M120" s="33">
        <f t="shared" si="12"/>
        <v>2.1482277121374866E-2</v>
      </c>
      <c r="N120" s="34">
        <f t="shared" si="13"/>
        <v>2.2039289500959007E-2</v>
      </c>
    </row>
    <row r="121" spans="1:14" hidden="1" outlineLevel="1" x14ac:dyDescent="0.3">
      <c r="A121" s="36"/>
      <c r="B121" s="50" t="s">
        <v>133</v>
      </c>
      <c r="C121" s="42">
        <f t="shared" si="7"/>
        <v>-57.692307692307686</v>
      </c>
      <c r="D121" s="48"/>
      <c r="E121" s="20">
        <v>4</v>
      </c>
      <c r="F121" s="14">
        <v>3</v>
      </c>
      <c r="G121" s="49">
        <f t="shared" si="8"/>
        <v>33.333333333333329</v>
      </c>
      <c r="H121" s="33">
        <f t="shared" si="9"/>
        <v>1.616357538287469E-2</v>
      </c>
      <c r="I121" s="33">
        <f t="shared" si="10"/>
        <v>9.4250706880301613E-3</v>
      </c>
      <c r="J121" s="20">
        <v>22</v>
      </c>
      <c r="K121" s="14">
        <v>52</v>
      </c>
      <c r="L121" s="49">
        <f t="shared" si="11"/>
        <v>-57.692307692307686</v>
      </c>
      <c r="M121" s="33">
        <f t="shared" si="12"/>
        <v>1.7504077654453595E-2</v>
      </c>
      <c r="N121" s="34">
        <f t="shared" si="13"/>
        <v>3.0974136595942389E-2</v>
      </c>
    </row>
    <row r="122" spans="1:14" hidden="1" outlineLevel="1" x14ac:dyDescent="0.3">
      <c r="A122" s="36"/>
      <c r="B122" s="50" t="s">
        <v>134</v>
      </c>
      <c r="C122" s="42">
        <f t="shared" si="7"/>
        <v>-77.142857142857153</v>
      </c>
      <c r="D122" s="48"/>
      <c r="E122" s="20">
        <v>7</v>
      </c>
      <c r="F122" s="14">
        <v>5</v>
      </c>
      <c r="G122" s="49">
        <f t="shared" si="8"/>
        <v>40</v>
      </c>
      <c r="H122" s="33">
        <f t="shared" si="9"/>
        <v>2.8286256920030711E-2</v>
      </c>
      <c r="I122" s="33">
        <f t="shared" si="10"/>
        <v>1.5708451146716932E-2</v>
      </c>
      <c r="J122" s="20">
        <v>8</v>
      </c>
      <c r="K122" s="14">
        <v>35</v>
      </c>
      <c r="L122" s="49">
        <f t="shared" si="11"/>
        <v>-77.142857142857153</v>
      </c>
      <c r="M122" s="33">
        <f t="shared" si="12"/>
        <v>6.3651191470740351E-3</v>
      </c>
      <c r="N122" s="34">
        <f t="shared" si="13"/>
        <v>2.0847976554961224E-2</v>
      </c>
    </row>
    <row r="123" spans="1:14" hidden="1" outlineLevel="1" x14ac:dyDescent="0.3">
      <c r="A123" s="36"/>
      <c r="B123" s="50" t="s">
        <v>135</v>
      </c>
      <c r="C123" s="42">
        <f t="shared" si="7"/>
        <v>-25</v>
      </c>
      <c r="D123" s="48"/>
      <c r="E123" s="20">
        <v>0</v>
      </c>
      <c r="F123" s="14">
        <v>0</v>
      </c>
      <c r="G123" s="49" t="str">
        <f t="shared" si="8"/>
        <v/>
      </c>
      <c r="H123" s="33" t="str">
        <f t="shared" si="9"/>
        <v/>
      </c>
      <c r="I123" s="33" t="str">
        <f t="shared" si="10"/>
        <v/>
      </c>
      <c r="J123" s="20">
        <v>3</v>
      </c>
      <c r="K123" s="14">
        <v>4</v>
      </c>
      <c r="L123" s="49">
        <f t="shared" si="11"/>
        <v>-25</v>
      </c>
      <c r="M123" s="33">
        <f t="shared" si="12"/>
        <v>2.3869196801527626E-3</v>
      </c>
      <c r="N123" s="34">
        <f t="shared" si="13"/>
        <v>2.3826258919955683E-3</v>
      </c>
    </row>
    <row r="124" spans="1:14" hidden="1" outlineLevel="1" x14ac:dyDescent="0.3">
      <c r="A124" s="36"/>
      <c r="B124" s="50" t="s">
        <v>136</v>
      </c>
      <c r="C124" s="42" t="str">
        <f t="shared" si="7"/>
        <v/>
      </c>
      <c r="D124" s="48"/>
      <c r="E124" s="20">
        <v>0</v>
      </c>
      <c r="F124" s="14">
        <v>0</v>
      </c>
      <c r="G124" s="49" t="str">
        <f t="shared" si="8"/>
        <v/>
      </c>
      <c r="H124" s="33" t="str">
        <f t="shared" si="9"/>
        <v/>
      </c>
      <c r="I124" s="33" t="str">
        <f t="shared" si="10"/>
        <v/>
      </c>
      <c r="J124" s="20">
        <v>2</v>
      </c>
      <c r="K124" s="14">
        <v>0</v>
      </c>
      <c r="L124" s="49" t="str">
        <f t="shared" si="11"/>
        <v/>
      </c>
      <c r="M124" s="33">
        <f t="shared" si="12"/>
        <v>1.5912797867685088E-3</v>
      </c>
      <c r="N124" s="34" t="str">
        <f t="shared" si="13"/>
        <v/>
      </c>
    </row>
    <row r="125" spans="1:14" collapsed="1" x14ac:dyDescent="0.3">
      <c r="A125" s="36" t="s">
        <v>137</v>
      </c>
      <c r="B125" s="1" t="s">
        <v>138</v>
      </c>
      <c r="C125" s="42">
        <f t="shared" si="7"/>
        <v>-28.558758314855876</v>
      </c>
      <c r="D125" s="48"/>
      <c r="E125" s="20">
        <v>1271</v>
      </c>
      <c r="F125" s="14">
        <v>1712</v>
      </c>
      <c r="G125" s="49">
        <f t="shared" si="8"/>
        <v>-25.759345794392523</v>
      </c>
      <c r="H125" s="33">
        <f t="shared" si="9"/>
        <v>5.1359760779084338</v>
      </c>
      <c r="I125" s="33">
        <f t="shared" si="10"/>
        <v>5.3785736726358779</v>
      </c>
      <c r="J125" s="20">
        <v>6444</v>
      </c>
      <c r="K125" s="14">
        <v>9020</v>
      </c>
      <c r="L125" s="49">
        <f t="shared" si="11"/>
        <v>-28.558758314855876</v>
      </c>
      <c r="M125" s="33">
        <f t="shared" si="12"/>
        <v>5.127103472968134</v>
      </c>
      <c r="N125" s="34">
        <f t="shared" si="13"/>
        <v>5.3728213864500063</v>
      </c>
    </row>
    <row r="126" spans="1:14" hidden="1" outlineLevel="1" x14ac:dyDescent="0.3">
      <c r="A126" s="36"/>
      <c r="B126" s="50" t="s">
        <v>139</v>
      </c>
      <c r="C126" s="42">
        <f t="shared" si="7"/>
        <v>-24.755927475592749</v>
      </c>
      <c r="D126" s="48"/>
      <c r="E126" s="20">
        <v>445</v>
      </c>
      <c r="F126" s="14">
        <v>640</v>
      </c>
      <c r="G126" s="49">
        <f t="shared" si="8"/>
        <v>-30.46875</v>
      </c>
      <c r="H126" s="33">
        <f t="shared" si="9"/>
        <v>1.7981977613448095</v>
      </c>
      <c r="I126" s="33">
        <f t="shared" si="10"/>
        <v>2.0106817467797673</v>
      </c>
      <c r="J126" s="20">
        <v>2158</v>
      </c>
      <c r="K126" s="14">
        <v>2868</v>
      </c>
      <c r="L126" s="49">
        <f t="shared" si="11"/>
        <v>-24.755927475592749</v>
      </c>
      <c r="M126" s="33">
        <f t="shared" si="12"/>
        <v>1.7169908899232207</v>
      </c>
      <c r="N126" s="34">
        <f t="shared" si="13"/>
        <v>1.7083427645608225</v>
      </c>
    </row>
    <row r="127" spans="1:14" hidden="1" outlineLevel="1" x14ac:dyDescent="0.3">
      <c r="A127" s="36"/>
      <c r="B127" s="50" t="s">
        <v>140</v>
      </c>
      <c r="C127" s="42">
        <f t="shared" si="7"/>
        <v>-4.2785234899328861</v>
      </c>
      <c r="D127" s="48"/>
      <c r="E127" s="20">
        <v>173</v>
      </c>
      <c r="F127" s="14">
        <v>155</v>
      </c>
      <c r="G127" s="49">
        <f t="shared" si="8"/>
        <v>11.612903225806452</v>
      </c>
      <c r="H127" s="33">
        <f t="shared" si="9"/>
        <v>0.69907463530933045</v>
      </c>
      <c r="I127" s="33">
        <f t="shared" si="10"/>
        <v>0.48696198554822495</v>
      </c>
      <c r="J127" s="20">
        <v>1141</v>
      </c>
      <c r="K127" s="14">
        <v>1192</v>
      </c>
      <c r="L127" s="49">
        <f t="shared" si="11"/>
        <v>-4.2785234899328861</v>
      </c>
      <c r="M127" s="33">
        <f t="shared" si="12"/>
        <v>0.9078251183514342</v>
      </c>
      <c r="N127" s="34">
        <f t="shared" si="13"/>
        <v>0.71002251581467934</v>
      </c>
    </row>
    <row r="128" spans="1:14" hidden="1" outlineLevel="1" x14ac:dyDescent="0.3">
      <c r="A128" s="36"/>
      <c r="B128" s="50" t="s">
        <v>141</v>
      </c>
      <c r="C128" s="42">
        <f t="shared" si="7"/>
        <v>-59.328927300457543</v>
      </c>
      <c r="D128" s="48"/>
      <c r="E128" s="20">
        <v>143</v>
      </c>
      <c r="F128" s="14">
        <v>326</v>
      </c>
      <c r="G128" s="49">
        <f t="shared" si="8"/>
        <v>-56.134969325153371</v>
      </c>
      <c r="H128" s="33">
        <f t="shared" si="9"/>
        <v>0.57784781993777024</v>
      </c>
      <c r="I128" s="33">
        <f t="shared" si="10"/>
        <v>1.0241910147659441</v>
      </c>
      <c r="J128" s="20">
        <v>800</v>
      </c>
      <c r="K128" s="14">
        <v>1967</v>
      </c>
      <c r="L128" s="49">
        <f t="shared" si="11"/>
        <v>-59.328927300457543</v>
      </c>
      <c r="M128" s="33">
        <f t="shared" si="12"/>
        <v>0.63651191470740343</v>
      </c>
      <c r="N128" s="34">
        <f t="shared" si="13"/>
        <v>1.1716562823888208</v>
      </c>
    </row>
    <row r="129" spans="1:14" hidden="1" outlineLevel="1" x14ac:dyDescent="0.3">
      <c r="A129" s="36"/>
      <c r="B129" s="50" t="s">
        <v>142</v>
      </c>
      <c r="C129" s="42">
        <f t="shared" si="7"/>
        <v>-56.737588652482273</v>
      </c>
      <c r="D129" s="48"/>
      <c r="E129" s="20">
        <v>142</v>
      </c>
      <c r="F129" s="14">
        <v>341</v>
      </c>
      <c r="G129" s="49">
        <f t="shared" si="8"/>
        <v>-58.357771260997069</v>
      </c>
      <c r="H129" s="33">
        <f t="shared" si="9"/>
        <v>0.57380692609205153</v>
      </c>
      <c r="I129" s="33">
        <f t="shared" si="10"/>
        <v>1.0713163682060949</v>
      </c>
      <c r="J129" s="20">
        <v>671</v>
      </c>
      <c r="K129" s="14">
        <v>1551</v>
      </c>
      <c r="L129" s="49">
        <f t="shared" si="11"/>
        <v>-56.737588652482273</v>
      </c>
      <c r="M129" s="33">
        <f t="shared" si="12"/>
        <v>0.53387436846083469</v>
      </c>
      <c r="N129" s="34">
        <f t="shared" si="13"/>
        <v>0.92386318962128167</v>
      </c>
    </row>
    <row r="130" spans="1:14" hidden="1" outlineLevel="1" x14ac:dyDescent="0.3">
      <c r="A130" s="36"/>
      <c r="B130" s="50" t="s">
        <v>143</v>
      </c>
      <c r="C130" s="42" t="str">
        <f t="shared" si="7"/>
        <v/>
      </c>
      <c r="D130" s="48"/>
      <c r="E130" s="20">
        <v>127</v>
      </c>
      <c r="F130" s="14">
        <v>0</v>
      </c>
      <c r="G130" s="49" t="str">
        <f t="shared" si="8"/>
        <v/>
      </c>
      <c r="H130" s="33">
        <f t="shared" si="9"/>
        <v>0.51319351840627148</v>
      </c>
      <c r="I130" s="33" t="str">
        <f t="shared" si="10"/>
        <v/>
      </c>
      <c r="J130" s="20">
        <v>658</v>
      </c>
      <c r="K130" s="14">
        <v>0</v>
      </c>
      <c r="L130" s="49" t="str">
        <f t="shared" si="11"/>
        <v/>
      </c>
      <c r="M130" s="33">
        <f t="shared" si="12"/>
        <v>0.52353104984683929</v>
      </c>
      <c r="N130" s="34" t="str">
        <f t="shared" si="13"/>
        <v/>
      </c>
    </row>
    <row r="131" spans="1:14" hidden="1" outlineLevel="1" x14ac:dyDescent="0.3">
      <c r="A131" s="36"/>
      <c r="B131" s="50" t="s">
        <v>144</v>
      </c>
      <c r="C131" s="42">
        <f t="shared" si="7"/>
        <v>503.44827586206895</v>
      </c>
      <c r="D131" s="48"/>
      <c r="E131" s="20">
        <v>148</v>
      </c>
      <c r="F131" s="14">
        <v>30</v>
      </c>
      <c r="G131" s="49">
        <f t="shared" si="8"/>
        <v>393.33333333333331</v>
      </c>
      <c r="H131" s="33">
        <f t="shared" si="9"/>
        <v>0.59805228916636366</v>
      </c>
      <c r="I131" s="33">
        <f t="shared" si="10"/>
        <v>9.4250706880301599E-2</v>
      </c>
      <c r="J131" s="20">
        <v>525</v>
      </c>
      <c r="K131" s="14">
        <v>87</v>
      </c>
      <c r="L131" s="49">
        <f t="shared" si="11"/>
        <v>503.44827586206895</v>
      </c>
      <c r="M131" s="33">
        <f t="shared" si="12"/>
        <v>0.41771094402673348</v>
      </c>
      <c r="N131" s="34">
        <f t="shared" si="13"/>
        <v>5.1822113150903612E-2</v>
      </c>
    </row>
    <row r="132" spans="1:14" hidden="1" outlineLevel="1" x14ac:dyDescent="0.3">
      <c r="A132" s="36"/>
      <c r="B132" s="50" t="s">
        <v>145</v>
      </c>
      <c r="C132" s="42">
        <f t="shared" si="7"/>
        <v>-70.994065281899111</v>
      </c>
      <c r="D132" s="48"/>
      <c r="E132" s="20">
        <v>79</v>
      </c>
      <c r="F132" s="14">
        <v>220</v>
      </c>
      <c r="G132" s="49">
        <f t="shared" si="8"/>
        <v>-64.090909090909093</v>
      </c>
      <c r="H132" s="33">
        <f t="shared" si="9"/>
        <v>0.3192306138117752</v>
      </c>
      <c r="I132" s="33">
        <f t="shared" si="10"/>
        <v>0.69117185045554508</v>
      </c>
      <c r="J132" s="20">
        <v>391</v>
      </c>
      <c r="K132" s="14">
        <v>1348</v>
      </c>
      <c r="L132" s="49">
        <f t="shared" si="11"/>
        <v>-70.994065281899111</v>
      </c>
      <c r="M132" s="33">
        <f t="shared" si="12"/>
        <v>0.31109519831324345</v>
      </c>
      <c r="N132" s="34">
        <f t="shared" si="13"/>
        <v>0.80294492560250652</v>
      </c>
    </row>
    <row r="133" spans="1:14" hidden="1" outlineLevel="1" x14ac:dyDescent="0.3">
      <c r="A133" s="36"/>
      <c r="B133" s="50" t="s">
        <v>146</v>
      </c>
      <c r="C133" s="42" t="str">
        <f t="shared" si="7"/>
        <v/>
      </c>
      <c r="D133" s="48"/>
      <c r="E133" s="20">
        <v>14</v>
      </c>
      <c r="F133" s="14">
        <v>0</v>
      </c>
      <c r="G133" s="49" t="str">
        <f t="shared" si="8"/>
        <v/>
      </c>
      <c r="H133" s="33">
        <f t="shared" si="9"/>
        <v>5.6572513840061421E-2</v>
      </c>
      <c r="I133" s="33" t="str">
        <f t="shared" si="10"/>
        <v/>
      </c>
      <c r="J133" s="20">
        <v>100</v>
      </c>
      <c r="K133" s="14">
        <v>0</v>
      </c>
      <c r="L133" s="49" t="str">
        <f t="shared" si="11"/>
        <v/>
      </c>
      <c r="M133" s="33">
        <f t="shared" si="12"/>
        <v>7.9563989338425428E-2</v>
      </c>
      <c r="N133" s="34" t="str">
        <f t="shared" si="13"/>
        <v/>
      </c>
    </row>
    <row r="134" spans="1:14" hidden="1" outlineLevel="1" x14ac:dyDescent="0.3">
      <c r="A134" s="36"/>
      <c r="B134" s="50" t="s">
        <v>147</v>
      </c>
      <c r="C134" s="42">
        <f t="shared" si="7"/>
        <v>-100</v>
      </c>
      <c r="D134" s="48"/>
      <c r="E134" s="20">
        <v>0</v>
      </c>
      <c r="F134" s="14">
        <v>0</v>
      </c>
      <c r="G134" s="49" t="str">
        <f t="shared" si="8"/>
        <v/>
      </c>
      <c r="H134" s="33" t="str">
        <f t="shared" si="9"/>
        <v/>
      </c>
      <c r="I134" s="33" t="str">
        <f t="shared" si="10"/>
        <v/>
      </c>
      <c r="J134" s="20">
        <v>0</v>
      </c>
      <c r="K134" s="14">
        <v>7</v>
      </c>
      <c r="L134" s="49">
        <f t="shared" si="11"/>
        <v>-100</v>
      </c>
      <c r="M134" s="33" t="str">
        <f t="shared" si="12"/>
        <v/>
      </c>
      <c r="N134" s="34">
        <f t="shared" si="13"/>
        <v>4.1695953109922449E-3</v>
      </c>
    </row>
    <row r="135" spans="1:14" collapsed="1" x14ac:dyDescent="0.3">
      <c r="A135" s="36" t="s">
        <v>148</v>
      </c>
      <c r="B135" s="1" t="s">
        <v>149</v>
      </c>
      <c r="C135" s="42">
        <f t="shared" si="7"/>
        <v>-41.743048003728447</v>
      </c>
      <c r="D135" s="48"/>
      <c r="E135" s="20">
        <v>944</v>
      </c>
      <c r="F135" s="14">
        <v>1967</v>
      </c>
      <c r="G135" s="49">
        <f t="shared" si="8"/>
        <v>-52.008134214539915</v>
      </c>
      <c r="H135" s="33">
        <f t="shared" si="9"/>
        <v>3.8146037903584271</v>
      </c>
      <c r="I135" s="33">
        <f t="shared" si="10"/>
        <v>6.1797046811184417</v>
      </c>
      <c r="J135" s="20">
        <v>3750</v>
      </c>
      <c r="K135" s="14">
        <v>6437</v>
      </c>
      <c r="L135" s="49">
        <f t="shared" si="11"/>
        <v>-41.743048003728447</v>
      </c>
      <c r="M135" s="33">
        <f t="shared" si="12"/>
        <v>2.9836496001909536</v>
      </c>
      <c r="N135" s="34">
        <f t="shared" si="13"/>
        <v>3.8342407166938681</v>
      </c>
    </row>
    <row r="136" spans="1:14" hidden="1" outlineLevel="1" x14ac:dyDescent="0.3">
      <c r="A136" s="36"/>
      <c r="B136" s="50" t="s">
        <v>150</v>
      </c>
      <c r="C136" s="42">
        <f t="shared" si="7"/>
        <v>-38.588110403397032</v>
      </c>
      <c r="D136" s="48"/>
      <c r="E136" s="20">
        <v>268</v>
      </c>
      <c r="F136" s="14">
        <v>622</v>
      </c>
      <c r="G136" s="49">
        <f t="shared" si="8"/>
        <v>-56.913183279742761</v>
      </c>
      <c r="H136" s="33">
        <f t="shared" si="9"/>
        <v>1.0829595506526044</v>
      </c>
      <c r="I136" s="33">
        <f t="shared" si="10"/>
        <v>1.9541313226515866</v>
      </c>
      <c r="J136" s="20">
        <v>1157</v>
      </c>
      <c r="K136" s="14">
        <v>1884</v>
      </c>
      <c r="L136" s="49">
        <f t="shared" si="11"/>
        <v>-38.588110403397032</v>
      </c>
      <c r="M136" s="33">
        <f t="shared" si="12"/>
        <v>0.92055535664558219</v>
      </c>
      <c r="N136" s="34">
        <f t="shared" si="13"/>
        <v>1.1222167951299127</v>
      </c>
    </row>
    <row r="137" spans="1:14" hidden="1" outlineLevel="1" x14ac:dyDescent="0.3">
      <c r="A137" s="36"/>
      <c r="B137" s="50" t="s">
        <v>151</v>
      </c>
      <c r="C137" s="42">
        <f t="shared" si="7"/>
        <v>-12.605687932359725</v>
      </c>
      <c r="D137" s="48"/>
      <c r="E137" s="20">
        <v>299</v>
      </c>
      <c r="F137" s="14">
        <v>229</v>
      </c>
      <c r="G137" s="49">
        <f t="shared" si="8"/>
        <v>30.567685589519648</v>
      </c>
      <c r="H137" s="33">
        <f t="shared" si="9"/>
        <v>1.2082272598698831</v>
      </c>
      <c r="I137" s="33">
        <f t="shared" si="10"/>
        <v>0.71944706251963553</v>
      </c>
      <c r="J137" s="20">
        <v>1137</v>
      </c>
      <c r="K137" s="14">
        <v>1301</v>
      </c>
      <c r="L137" s="49">
        <f t="shared" si="11"/>
        <v>-12.605687932359725</v>
      </c>
      <c r="M137" s="33">
        <f t="shared" si="12"/>
        <v>0.90464255877789712</v>
      </c>
      <c r="N137" s="34">
        <f t="shared" si="13"/>
        <v>0.77494907137155866</v>
      </c>
    </row>
    <row r="138" spans="1:14" hidden="1" outlineLevel="1" x14ac:dyDescent="0.3">
      <c r="A138" s="36"/>
      <c r="B138" s="50" t="s">
        <v>152</v>
      </c>
      <c r="C138" s="42">
        <f t="shared" ref="C138:C201" si="14">IF(K138=0,"",SUM(((J138-K138)/K138)*100))</f>
        <v>-46.93333333333333</v>
      </c>
      <c r="D138" s="48"/>
      <c r="E138" s="20">
        <v>165</v>
      </c>
      <c r="F138" s="14">
        <v>490</v>
      </c>
      <c r="G138" s="49">
        <f t="shared" ref="G138:G201" si="15">IF(F138=0,"",SUM(((E138-F138)/F138)*100))</f>
        <v>-66.326530612244895</v>
      </c>
      <c r="H138" s="33">
        <f t="shared" ref="H138:H201" si="16">IF(E138=0,"",SUM((E138/CntPeriod)*100))</f>
        <v>0.66674748454358101</v>
      </c>
      <c r="I138" s="33">
        <f t="shared" ref="I138:I201" si="17">IF(F138=0,"",SUM((F138/CntPeriodPrevYear)*100))</f>
        <v>1.5394282123782597</v>
      </c>
      <c r="J138" s="20">
        <v>796</v>
      </c>
      <c r="K138" s="14">
        <v>1500</v>
      </c>
      <c r="L138" s="49">
        <f t="shared" ref="L138:L201" si="18">IF(K138=0,"",SUM(((J138-K138)/K138)*100))</f>
        <v>-46.93333333333333</v>
      </c>
      <c r="M138" s="33">
        <f t="shared" ref="M138:M201" si="19">IF(J138=0,"",SUM((J138/CntYearAck)*100))</f>
        <v>0.63332935513386646</v>
      </c>
      <c r="N138" s="34">
        <f t="shared" ref="N138:N201" si="20">IF(K138=0,"",SUM((K138/CntPrevYearAck)*100))</f>
        <v>0.89348470949833814</v>
      </c>
    </row>
    <row r="139" spans="1:14" hidden="1" outlineLevel="1" x14ac:dyDescent="0.3">
      <c r="A139" s="36"/>
      <c r="B139" s="50" t="s">
        <v>153</v>
      </c>
      <c r="C139" s="42">
        <f t="shared" si="14"/>
        <v>60.576923076923073</v>
      </c>
      <c r="D139" s="48"/>
      <c r="E139" s="20">
        <v>53</v>
      </c>
      <c r="F139" s="14">
        <v>48</v>
      </c>
      <c r="G139" s="49">
        <f t="shared" si="15"/>
        <v>10.416666666666668</v>
      </c>
      <c r="H139" s="33">
        <f t="shared" si="16"/>
        <v>0.21416737382308967</v>
      </c>
      <c r="I139" s="33">
        <f t="shared" si="17"/>
        <v>0.15080113100848258</v>
      </c>
      <c r="J139" s="20">
        <v>167</v>
      </c>
      <c r="K139" s="14">
        <v>104</v>
      </c>
      <c r="L139" s="49">
        <f t="shared" si="18"/>
        <v>60.576923076923073</v>
      </c>
      <c r="M139" s="33">
        <f t="shared" si="19"/>
        <v>0.13287186219517047</v>
      </c>
      <c r="N139" s="34">
        <f t="shared" si="20"/>
        <v>6.1948273191884777E-2</v>
      </c>
    </row>
    <row r="140" spans="1:14" hidden="1" outlineLevel="1" x14ac:dyDescent="0.3">
      <c r="A140" s="36"/>
      <c r="B140" s="50" t="s">
        <v>154</v>
      </c>
      <c r="C140" s="42">
        <f t="shared" si="14"/>
        <v>-75.039745627980921</v>
      </c>
      <c r="D140" s="48"/>
      <c r="E140" s="20">
        <v>36</v>
      </c>
      <c r="F140" s="14">
        <v>189</v>
      </c>
      <c r="G140" s="49">
        <f t="shared" si="15"/>
        <v>-80.952380952380949</v>
      </c>
      <c r="H140" s="33">
        <f t="shared" si="16"/>
        <v>0.14547217844587224</v>
      </c>
      <c r="I140" s="33">
        <f t="shared" si="17"/>
        <v>0.5937794533459001</v>
      </c>
      <c r="J140" s="20">
        <v>157</v>
      </c>
      <c r="K140" s="14">
        <v>629</v>
      </c>
      <c r="L140" s="49">
        <f t="shared" si="18"/>
        <v>-75.039745627980921</v>
      </c>
      <c r="M140" s="33">
        <f t="shared" si="19"/>
        <v>0.12491546326132792</v>
      </c>
      <c r="N140" s="34">
        <f t="shared" si="20"/>
        <v>0.37466792151630313</v>
      </c>
    </row>
    <row r="141" spans="1:14" hidden="1" outlineLevel="1" x14ac:dyDescent="0.3">
      <c r="A141" s="36"/>
      <c r="B141" s="50" t="s">
        <v>155</v>
      </c>
      <c r="C141" s="42">
        <f t="shared" si="14"/>
        <v>47.945205479452049</v>
      </c>
      <c r="D141" s="48"/>
      <c r="E141" s="20">
        <v>61</v>
      </c>
      <c r="F141" s="14">
        <v>28</v>
      </c>
      <c r="G141" s="49">
        <f t="shared" si="15"/>
        <v>117.85714285714286</v>
      </c>
      <c r="H141" s="33">
        <f t="shared" si="16"/>
        <v>0.24649452458883905</v>
      </c>
      <c r="I141" s="33">
        <f t="shared" si="17"/>
        <v>8.7967326421614825E-2</v>
      </c>
      <c r="J141" s="20">
        <v>108</v>
      </c>
      <c r="K141" s="14">
        <v>73</v>
      </c>
      <c r="L141" s="49">
        <f t="shared" si="18"/>
        <v>47.945205479452049</v>
      </c>
      <c r="M141" s="33">
        <f t="shared" si="19"/>
        <v>8.5929108485499464E-2</v>
      </c>
      <c r="N141" s="34">
        <f t="shared" si="20"/>
        <v>4.3482922528919124E-2</v>
      </c>
    </row>
    <row r="142" spans="1:14" hidden="1" outlineLevel="1" x14ac:dyDescent="0.3">
      <c r="A142" s="36"/>
      <c r="B142" s="50" t="s">
        <v>156</v>
      </c>
      <c r="C142" s="42">
        <f t="shared" si="14"/>
        <v>29.032258064516132</v>
      </c>
      <c r="D142" s="48"/>
      <c r="E142" s="20">
        <v>23</v>
      </c>
      <c r="F142" s="14">
        <v>26</v>
      </c>
      <c r="G142" s="49">
        <f t="shared" si="15"/>
        <v>-11.538461538461538</v>
      </c>
      <c r="H142" s="33">
        <f t="shared" si="16"/>
        <v>9.2940558451529473E-2</v>
      </c>
      <c r="I142" s="33">
        <f t="shared" si="17"/>
        <v>8.1683945962928051E-2</v>
      </c>
      <c r="J142" s="20">
        <v>80</v>
      </c>
      <c r="K142" s="14">
        <v>62</v>
      </c>
      <c r="L142" s="49">
        <f t="shared" si="18"/>
        <v>29.032258064516132</v>
      </c>
      <c r="M142" s="33">
        <f t="shared" si="19"/>
        <v>6.3651191470740345E-2</v>
      </c>
      <c r="N142" s="34">
        <f t="shared" si="20"/>
        <v>3.6930701325931313E-2</v>
      </c>
    </row>
    <row r="143" spans="1:14" hidden="1" outlineLevel="1" x14ac:dyDescent="0.3">
      <c r="A143" s="36"/>
      <c r="B143" s="50" t="s">
        <v>157</v>
      </c>
      <c r="C143" s="42">
        <f t="shared" si="14"/>
        <v>-88.297872340425528</v>
      </c>
      <c r="D143" s="48"/>
      <c r="E143" s="20">
        <v>21</v>
      </c>
      <c r="F143" s="14">
        <v>237</v>
      </c>
      <c r="G143" s="49">
        <f t="shared" si="15"/>
        <v>-91.139240506329116</v>
      </c>
      <c r="H143" s="33">
        <f t="shared" si="16"/>
        <v>8.4858770760092142E-2</v>
      </c>
      <c r="I143" s="33">
        <f t="shared" si="17"/>
        <v>0.74458058435438268</v>
      </c>
      <c r="J143" s="20">
        <v>77</v>
      </c>
      <c r="K143" s="14">
        <v>658</v>
      </c>
      <c r="L143" s="49">
        <f t="shared" si="18"/>
        <v>-88.297872340425528</v>
      </c>
      <c r="M143" s="33">
        <f t="shared" si="19"/>
        <v>6.1264271790587584E-2</v>
      </c>
      <c r="N143" s="34">
        <f t="shared" si="20"/>
        <v>0.39194195923327102</v>
      </c>
    </row>
    <row r="144" spans="1:14" hidden="1" outlineLevel="1" x14ac:dyDescent="0.3">
      <c r="A144" s="36"/>
      <c r="B144" s="50" t="s">
        <v>158</v>
      </c>
      <c r="C144" s="42">
        <f t="shared" si="14"/>
        <v>-36.036036036036037</v>
      </c>
      <c r="D144" s="48"/>
      <c r="E144" s="20">
        <v>18</v>
      </c>
      <c r="F144" s="14">
        <v>63</v>
      </c>
      <c r="G144" s="49">
        <f t="shared" si="15"/>
        <v>-71.428571428571431</v>
      </c>
      <c r="H144" s="33">
        <f t="shared" si="16"/>
        <v>7.2736089222936118E-2</v>
      </c>
      <c r="I144" s="33">
        <f t="shared" si="17"/>
        <v>0.19792648444863339</v>
      </c>
      <c r="J144" s="20">
        <v>71</v>
      </c>
      <c r="K144" s="14">
        <v>111</v>
      </c>
      <c r="L144" s="49">
        <f t="shared" si="18"/>
        <v>-36.036036036036037</v>
      </c>
      <c r="M144" s="33">
        <f t="shared" si="19"/>
        <v>5.649043243028206E-2</v>
      </c>
      <c r="N144" s="34">
        <f t="shared" si="20"/>
        <v>6.6117868502877028E-2</v>
      </c>
    </row>
    <row r="145" spans="1:14" hidden="1" outlineLevel="1" x14ac:dyDescent="0.3">
      <c r="A145" s="36"/>
      <c r="B145" s="50" t="s">
        <v>159</v>
      </c>
      <c r="C145" s="42">
        <f t="shared" si="14"/>
        <v>-100</v>
      </c>
      <c r="D145" s="48"/>
      <c r="E145" s="20">
        <v>0</v>
      </c>
      <c r="F145" s="14">
        <v>12</v>
      </c>
      <c r="G145" s="49">
        <f t="shared" si="15"/>
        <v>-100</v>
      </c>
      <c r="H145" s="33" t="str">
        <f t="shared" si="16"/>
        <v/>
      </c>
      <c r="I145" s="33">
        <f t="shared" si="17"/>
        <v>3.7700282752120645E-2</v>
      </c>
      <c r="J145" s="20">
        <v>0</v>
      </c>
      <c r="K145" s="14">
        <v>74</v>
      </c>
      <c r="L145" s="49">
        <f t="shared" si="18"/>
        <v>-100</v>
      </c>
      <c r="M145" s="33" t="str">
        <f t="shared" si="19"/>
        <v/>
      </c>
      <c r="N145" s="34">
        <f t="shared" si="20"/>
        <v>4.4078579001918014E-2</v>
      </c>
    </row>
    <row r="146" spans="1:14" hidden="1" outlineLevel="1" x14ac:dyDescent="0.3">
      <c r="A146" s="36"/>
      <c r="B146" s="50" t="s">
        <v>160</v>
      </c>
      <c r="C146" s="42">
        <f t="shared" si="14"/>
        <v>-100</v>
      </c>
      <c r="D146" s="48"/>
      <c r="E146" s="20">
        <v>0</v>
      </c>
      <c r="F146" s="14">
        <v>23</v>
      </c>
      <c r="G146" s="49">
        <f t="shared" si="15"/>
        <v>-100</v>
      </c>
      <c r="H146" s="33" t="str">
        <f t="shared" si="16"/>
        <v/>
      </c>
      <c r="I146" s="33">
        <f t="shared" si="17"/>
        <v>7.2258875274897896E-2</v>
      </c>
      <c r="J146" s="20">
        <v>0</v>
      </c>
      <c r="K146" s="14">
        <v>41</v>
      </c>
      <c r="L146" s="49">
        <f t="shared" si="18"/>
        <v>-100</v>
      </c>
      <c r="M146" s="33" t="str">
        <f t="shared" si="19"/>
        <v/>
      </c>
      <c r="N146" s="34">
        <f t="shared" si="20"/>
        <v>2.4421915392954578E-2</v>
      </c>
    </row>
    <row r="147" spans="1:14" collapsed="1" x14ac:dyDescent="0.3">
      <c r="A147" s="36" t="s">
        <v>161</v>
      </c>
      <c r="B147" s="1" t="s">
        <v>162</v>
      </c>
      <c r="C147" s="42">
        <f t="shared" si="14"/>
        <v>-15.327793167128348</v>
      </c>
      <c r="D147" s="48"/>
      <c r="E147" s="20">
        <v>532</v>
      </c>
      <c r="F147" s="14">
        <v>799</v>
      </c>
      <c r="G147" s="49">
        <f t="shared" si="15"/>
        <v>-33.416770963704629</v>
      </c>
      <c r="H147" s="33">
        <f t="shared" si="16"/>
        <v>2.149755525922334</v>
      </c>
      <c r="I147" s="33">
        <f t="shared" si="17"/>
        <v>2.5102104932453662</v>
      </c>
      <c r="J147" s="20">
        <v>3668</v>
      </c>
      <c r="K147" s="14">
        <v>4332</v>
      </c>
      <c r="L147" s="49">
        <f t="shared" si="18"/>
        <v>-15.327793167128348</v>
      </c>
      <c r="M147" s="33">
        <f t="shared" si="19"/>
        <v>2.9184071289334446</v>
      </c>
      <c r="N147" s="34">
        <f t="shared" si="20"/>
        <v>2.5803838410312006</v>
      </c>
    </row>
    <row r="148" spans="1:14" hidden="1" outlineLevel="1" x14ac:dyDescent="0.3">
      <c r="A148" s="36"/>
      <c r="B148" s="50" t="s">
        <v>163</v>
      </c>
      <c r="C148" s="42">
        <f t="shared" si="14"/>
        <v>-2.1902806297056809</v>
      </c>
      <c r="D148" s="48"/>
      <c r="E148" s="20">
        <v>131</v>
      </c>
      <c r="F148" s="14">
        <v>252</v>
      </c>
      <c r="G148" s="49">
        <f t="shared" si="15"/>
        <v>-48.015873015873019</v>
      </c>
      <c r="H148" s="33">
        <f t="shared" si="16"/>
        <v>0.52935709378914619</v>
      </c>
      <c r="I148" s="33">
        <f t="shared" si="17"/>
        <v>0.79170593779453358</v>
      </c>
      <c r="J148" s="20">
        <v>1429</v>
      </c>
      <c r="K148" s="14">
        <v>1461</v>
      </c>
      <c r="L148" s="49">
        <f t="shared" si="18"/>
        <v>-2.1902806297056809</v>
      </c>
      <c r="M148" s="33">
        <f t="shared" si="19"/>
        <v>1.1369694076460994</v>
      </c>
      <c r="N148" s="34">
        <f t="shared" si="20"/>
        <v>0.87025410705138129</v>
      </c>
    </row>
    <row r="149" spans="1:14" hidden="1" outlineLevel="1" x14ac:dyDescent="0.3">
      <c r="A149" s="36"/>
      <c r="B149" s="50" t="s">
        <v>164</v>
      </c>
      <c r="C149" s="42">
        <f t="shared" si="14"/>
        <v>20.166898470097358</v>
      </c>
      <c r="D149" s="48"/>
      <c r="E149" s="20">
        <v>163</v>
      </c>
      <c r="F149" s="14">
        <v>133</v>
      </c>
      <c r="G149" s="49">
        <f t="shared" si="15"/>
        <v>22.556390977443609</v>
      </c>
      <c r="H149" s="33">
        <f t="shared" si="16"/>
        <v>0.65866569685214371</v>
      </c>
      <c r="I149" s="33">
        <f t="shared" si="17"/>
        <v>0.41784480050267042</v>
      </c>
      <c r="J149" s="20">
        <v>864</v>
      </c>
      <c r="K149" s="14">
        <v>719</v>
      </c>
      <c r="L149" s="49">
        <f t="shared" si="18"/>
        <v>20.166898470097358</v>
      </c>
      <c r="M149" s="33">
        <f t="shared" si="19"/>
        <v>0.68743286788399571</v>
      </c>
      <c r="N149" s="34">
        <f t="shared" si="20"/>
        <v>0.42827700408620339</v>
      </c>
    </row>
    <row r="150" spans="1:14" hidden="1" outlineLevel="1" x14ac:dyDescent="0.3">
      <c r="A150" s="36"/>
      <c r="B150" s="50" t="s">
        <v>165</v>
      </c>
      <c r="C150" s="42">
        <f t="shared" si="14"/>
        <v>-21.336760925449873</v>
      </c>
      <c r="D150" s="48"/>
      <c r="E150" s="20">
        <v>91</v>
      </c>
      <c r="F150" s="14">
        <v>145</v>
      </c>
      <c r="G150" s="49">
        <f t="shared" si="15"/>
        <v>-37.241379310344833</v>
      </c>
      <c r="H150" s="33">
        <f t="shared" si="16"/>
        <v>0.36772133996039924</v>
      </c>
      <c r="I150" s="33">
        <f t="shared" si="17"/>
        <v>0.45554508325479109</v>
      </c>
      <c r="J150" s="20">
        <v>612</v>
      </c>
      <c r="K150" s="14">
        <v>778</v>
      </c>
      <c r="L150" s="49">
        <f t="shared" si="18"/>
        <v>-21.336760925449873</v>
      </c>
      <c r="M150" s="33">
        <f t="shared" si="19"/>
        <v>0.48693161475116359</v>
      </c>
      <c r="N150" s="34">
        <f t="shared" si="20"/>
        <v>0.46342073599313804</v>
      </c>
    </row>
    <row r="151" spans="1:14" hidden="1" outlineLevel="1" x14ac:dyDescent="0.3">
      <c r="A151" s="36"/>
      <c r="B151" s="50" t="s">
        <v>166</v>
      </c>
      <c r="C151" s="42">
        <f t="shared" si="14"/>
        <v>-53.556485355648533</v>
      </c>
      <c r="D151" s="48"/>
      <c r="E151" s="20">
        <v>60</v>
      </c>
      <c r="F151" s="14">
        <v>95</v>
      </c>
      <c r="G151" s="49">
        <f t="shared" si="15"/>
        <v>-36.84210526315789</v>
      </c>
      <c r="H151" s="33">
        <f t="shared" si="16"/>
        <v>0.2424536307431204</v>
      </c>
      <c r="I151" s="33">
        <f t="shared" si="17"/>
        <v>0.2984605717876217</v>
      </c>
      <c r="J151" s="20">
        <v>333</v>
      </c>
      <c r="K151" s="14">
        <v>717</v>
      </c>
      <c r="L151" s="49">
        <f t="shared" si="18"/>
        <v>-53.556485355648533</v>
      </c>
      <c r="M151" s="33">
        <f t="shared" si="19"/>
        <v>0.26494808449695667</v>
      </c>
      <c r="N151" s="34">
        <f t="shared" si="20"/>
        <v>0.42708569114020561</v>
      </c>
    </row>
    <row r="152" spans="1:14" hidden="1" outlineLevel="1" x14ac:dyDescent="0.3">
      <c r="A152" s="36"/>
      <c r="B152" s="50" t="s">
        <v>167</v>
      </c>
      <c r="C152" s="42">
        <f t="shared" si="14"/>
        <v>-41.387559808612437</v>
      </c>
      <c r="D152" s="48"/>
      <c r="E152" s="20">
        <v>35</v>
      </c>
      <c r="F152" s="14">
        <v>113</v>
      </c>
      <c r="G152" s="49">
        <f t="shared" si="15"/>
        <v>-69.026548672566364</v>
      </c>
      <c r="H152" s="33">
        <f t="shared" si="16"/>
        <v>0.14143128460015356</v>
      </c>
      <c r="I152" s="33">
        <f t="shared" si="17"/>
        <v>0.35501099591580271</v>
      </c>
      <c r="J152" s="20">
        <v>245</v>
      </c>
      <c r="K152" s="14">
        <v>418</v>
      </c>
      <c r="L152" s="49">
        <f t="shared" si="18"/>
        <v>-41.387559808612437</v>
      </c>
      <c r="M152" s="33">
        <f t="shared" si="19"/>
        <v>0.19493177387914229</v>
      </c>
      <c r="N152" s="34">
        <f t="shared" si="20"/>
        <v>0.24898440571353692</v>
      </c>
    </row>
    <row r="153" spans="1:14" hidden="1" outlineLevel="1" x14ac:dyDescent="0.3">
      <c r="A153" s="36"/>
      <c r="B153" s="50" t="s">
        <v>168</v>
      </c>
      <c r="C153" s="42">
        <f t="shared" si="14"/>
        <v>-48.953974895397486</v>
      </c>
      <c r="D153" s="48"/>
      <c r="E153" s="20">
        <v>32</v>
      </c>
      <c r="F153" s="14">
        <v>61</v>
      </c>
      <c r="G153" s="49">
        <f t="shared" si="15"/>
        <v>-47.540983606557376</v>
      </c>
      <c r="H153" s="33">
        <f t="shared" si="16"/>
        <v>0.12930860306299752</v>
      </c>
      <c r="I153" s="33">
        <f t="shared" si="17"/>
        <v>0.19164310398994661</v>
      </c>
      <c r="J153" s="20">
        <v>122</v>
      </c>
      <c r="K153" s="14">
        <v>239</v>
      </c>
      <c r="L153" s="49">
        <f t="shared" si="18"/>
        <v>-48.953974895397486</v>
      </c>
      <c r="M153" s="33">
        <f t="shared" si="19"/>
        <v>9.7068066992879024E-2</v>
      </c>
      <c r="N153" s="34">
        <f t="shared" si="20"/>
        <v>0.14236189704673521</v>
      </c>
    </row>
    <row r="154" spans="1:14" hidden="1" outlineLevel="1" x14ac:dyDescent="0.3">
      <c r="A154" s="36"/>
      <c r="B154" s="50" t="s">
        <v>169</v>
      </c>
      <c r="C154" s="42" t="str">
        <f t="shared" si="14"/>
        <v/>
      </c>
      <c r="D154" s="48"/>
      <c r="E154" s="20">
        <v>20</v>
      </c>
      <c r="F154" s="14">
        <v>0</v>
      </c>
      <c r="G154" s="49" t="str">
        <f t="shared" si="15"/>
        <v/>
      </c>
      <c r="H154" s="33">
        <f t="shared" si="16"/>
        <v>8.0817876914373463E-2</v>
      </c>
      <c r="I154" s="33" t="str">
        <f t="shared" si="17"/>
        <v/>
      </c>
      <c r="J154" s="20">
        <v>63</v>
      </c>
      <c r="K154" s="14">
        <v>0</v>
      </c>
      <c r="L154" s="49" t="str">
        <f t="shared" si="18"/>
        <v/>
      </c>
      <c r="M154" s="33">
        <f t="shared" si="19"/>
        <v>5.0125313283208017E-2</v>
      </c>
      <c r="N154" s="34" t="str">
        <f t="shared" si="20"/>
        <v/>
      </c>
    </row>
    <row r="155" spans="1:14" collapsed="1" x14ac:dyDescent="0.3">
      <c r="A155" s="36" t="s">
        <v>170</v>
      </c>
      <c r="B155" s="1" t="s">
        <v>171</v>
      </c>
      <c r="C155" s="42">
        <f t="shared" si="14"/>
        <v>-15.114068441064637</v>
      </c>
      <c r="D155" s="48"/>
      <c r="E155" s="20">
        <v>913</v>
      </c>
      <c r="F155" s="14">
        <v>753</v>
      </c>
      <c r="G155" s="49">
        <f t="shared" si="15"/>
        <v>21.248339973439574</v>
      </c>
      <c r="H155" s="33">
        <f t="shared" si="16"/>
        <v>3.6893360811411489</v>
      </c>
      <c r="I155" s="33">
        <f t="shared" si="17"/>
        <v>2.3656927426955701</v>
      </c>
      <c r="J155" s="20">
        <v>3572</v>
      </c>
      <c r="K155" s="14">
        <v>4208</v>
      </c>
      <c r="L155" s="49">
        <f t="shared" si="18"/>
        <v>-15.114068441064637</v>
      </c>
      <c r="M155" s="33">
        <f t="shared" si="19"/>
        <v>2.842025699168556</v>
      </c>
      <c r="N155" s="34">
        <f t="shared" si="20"/>
        <v>2.5065224383793381</v>
      </c>
    </row>
    <row r="156" spans="1:14" hidden="1" outlineLevel="1" x14ac:dyDescent="0.3">
      <c r="A156" s="36"/>
      <c r="B156" s="50">
        <v>3008</v>
      </c>
      <c r="C156" s="42">
        <f t="shared" si="14"/>
        <v>9.5825426944971532</v>
      </c>
      <c r="D156" s="48"/>
      <c r="E156" s="20">
        <v>264</v>
      </c>
      <c r="F156" s="14">
        <v>166</v>
      </c>
      <c r="G156" s="49">
        <f t="shared" si="15"/>
        <v>59.036144578313255</v>
      </c>
      <c r="H156" s="33">
        <f t="shared" si="16"/>
        <v>1.0667959752697296</v>
      </c>
      <c r="I156" s="33">
        <f t="shared" si="17"/>
        <v>0.52152057807100227</v>
      </c>
      <c r="J156" s="20">
        <v>1155</v>
      </c>
      <c r="K156" s="14">
        <v>1054</v>
      </c>
      <c r="L156" s="49">
        <f t="shared" si="18"/>
        <v>9.5825426944971532</v>
      </c>
      <c r="M156" s="33">
        <f t="shared" si="19"/>
        <v>0.91896407685881365</v>
      </c>
      <c r="N156" s="34">
        <f t="shared" si="20"/>
        <v>0.62782192254083224</v>
      </c>
    </row>
    <row r="157" spans="1:14" hidden="1" outlineLevel="1" x14ac:dyDescent="0.3">
      <c r="A157" s="36"/>
      <c r="B157" s="50">
        <v>308</v>
      </c>
      <c r="C157" s="42">
        <f t="shared" si="14"/>
        <v>-8.239700374531834</v>
      </c>
      <c r="D157" s="48"/>
      <c r="E157" s="20">
        <v>246</v>
      </c>
      <c r="F157" s="14">
        <v>148</v>
      </c>
      <c r="G157" s="49">
        <f t="shared" si="15"/>
        <v>66.21621621621621</v>
      </c>
      <c r="H157" s="33">
        <f t="shared" si="16"/>
        <v>0.99405988604679352</v>
      </c>
      <c r="I157" s="33">
        <f t="shared" si="17"/>
        <v>0.46497015394282121</v>
      </c>
      <c r="J157" s="20">
        <v>735</v>
      </c>
      <c r="K157" s="14">
        <v>801</v>
      </c>
      <c r="L157" s="49">
        <f t="shared" si="18"/>
        <v>-8.239700374531834</v>
      </c>
      <c r="M157" s="33">
        <f t="shared" si="19"/>
        <v>0.58479532163742687</v>
      </c>
      <c r="N157" s="34">
        <f t="shared" si="20"/>
        <v>0.47712083487211254</v>
      </c>
    </row>
    <row r="158" spans="1:14" hidden="1" outlineLevel="1" x14ac:dyDescent="0.3">
      <c r="A158" s="36"/>
      <c r="B158" s="50">
        <v>208</v>
      </c>
      <c r="C158" s="42">
        <f t="shared" si="14"/>
        <v>4.4142614601018675</v>
      </c>
      <c r="D158" s="48"/>
      <c r="E158" s="20">
        <v>139</v>
      </c>
      <c r="F158" s="14">
        <v>100</v>
      </c>
      <c r="G158" s="49">
        <f t="shared" si="15"/>
        <v>39</v>
      </c>
      <c r="H158" s="33">
        <f t="shared" si="16"/>
        <v>0.56168424455489552</v>
      </c>
      <c r="I158" s="33">
        <f t="shared" si="17"/>
        <v>0.31416902293433868</v>
      </c>
      <c r="J158" s="20">
        <v>615</v>
      </c>
      <c r="K158" s="14">
        <v>589</v>
      </c>
      <c r="L158" s="49">
        <f t="shared" si="18"/>
        <v>4.4142614601018675</v>
      </c>
      <c r="M158" s="33">
        <f t="shared" si="19"/>
        <v>0.48931853443131634</v>
      </c>
      <c r="N158" s="34">
        <f t="shared" si="20"/>
        <v>0.35084166259634747</v>
      </c>
    </row>
    <row r="159" spans="1:14" hidden="1" outlineLevel="1" x14ac:dyDescent="0.3">
      <c r="A159" s="36"/>
      <c r="B159" s="50">
        <v>2008</v>
      </c>
      <c r="C159" s="42">
        <f t="shared" si="14"/>
        <v>-49.889135254988915</v>
      </c>
      <c r="D159" s="48"/>
      <c r="E159" s="20">
        <v>111</v>
      </c>
      <c r="F159" s="14">
        <v>145</v>
      </c>
      <c r="G159" s="49">
        <f t="shared" si="15"/>
        <v>-23.448275862068964</v>
      </c>
      <c r="H159" s="33">
        <f t="shared" si="16"/>
        <v>0.44853921687477272</v>
      </c>
      <c r="I159" s="33">
        <f t="shared" si="17"/>
        <v>0.45554508325479109</v>
      </c>
      <c r="J159" s="20">
        <v>452</v>
      </c>
      <c r="K159" s="14">
        <v>902</v>
      </c>
      <c r="L159" s="49">
        <f t="shared" si="18"/>
        <v>-49.889135254988915</v>
      </c>
      <c r="M159" s="33">
        <f t="shared" si="19"/>
        <v>0.35962923180968293</v>
      </c>
      <c r="N159" s="34">
        <f t="shared" si="20"/>
        <v>0.53728213864500063</v>
      </c>
    </row>
    <row r="160" spans="1:14" hidden="1" outlineLevel="1" x14ac:dyDescent="0.3">
      <c r="A160" s="36"/>
      <c r="B160" s="50">
        <v>5008</v>
      </c>
      <c r="C160" s="42">
        <f t="shared" si="14"/>
        <v>-14.912280701754385</v>
      </c>
      <c r="D160" s="48"/>
      <c r="E160" s="20">
        <v>61</v>
      </c>
      <c r="F160" s="14">
        <v>40</v>
      </c>
      <c r="G160" s="49">
        <f t="shared" si="15"/>
        <v>52.5</v>
      </c>
      <c r="H160" s="33">
        <f t="shared" si="16"/>
        <v>0.24649452458883905</v>
      </c>
      <c r="I160" s="33">
        <f t="shared" si="17"/>
        <v>0.12566760917373546</v>
      </c>
      <c r="J160" s="20">
        <v>291</v>
      </c>
      <c r="K160" s="14">
        <v>342</v>
      </c>
      <c r="L160" s="49">
        <f t="shared" si="18"/>
        <v>-14.912280701754385</v>
      </c>
      <c r="M160" s="33">
        <f t="shared" si="19"/>
        <v>0.23153120897481802</v>
      </c>
      <c r="N160" s="34">
        <f t="shared" si="20"/>
        <v>0.20371451376562108</v>
      </c>
    </row>
    <row r="161" spans="1:14" hidden="1" outlineLevel="1" x14ac:dyDescent="0.3">
      <c r="A161" s="36"/>
      <c r="B161" s="50">
        <v>508</v>
      </c>
      <c r="C161" s="42">
        <f t="shared" si="14"/>
        <v>-19.491525423728813</v>
      </c>
      <c r="D161" s="48"/>
      <c r="E161" s="20">
        <v>61</v>
      </c>
      <c r="F161" s="14">
        <v>68</v>
      </c>
      <c r="G161" s="49">
        <f t="shared" si="15"/>
        <v>-10.294117647058822</v>
      </c>
      <c r="H161" s="33">
        <f t="shared" si="16"/>
        <v>0.24649452458883905</v>
      </c>
      <c r="I161" s="33">
        <f t="shared" si="17"/>
        <v>0.21363493559535029</v>
      </c>
      <c r="J161" s="20">
        <v>190</v>
      </c>
      <c r="K161" s="14">
        <v>236</v>
      </c>
      <c r="L161" s="49">
        <f t="shared" si="18"/>
        <v>-19.491525423728813</v>
      </c>
      <c r="M161" s="33">
        <f t="shared" si="19"/>
        <v>0.15117157974300832</v>
      </c>
      <c r="N161" s="34">
        <f t="shared" si="20"/>
        <v>0.14057492762773852</v>
      </c>
    </row>
    <row r="162" spans="1:14" hidden="1" outlineLevel="1" x14ac:dyDescent="0.3">
      <c r="A162" s="36"/>
      <c r="B162" s="50" t="s">
        <v>172</v>
      </c>
      <c r="C162" s="42">
        <f t="shared" si="14"/>
        <v>5.0847457627118651</v>
      </c>
      <c r="D162" s="48"/>
      <c r="E162" s="20">
        <v>7</v>
      </c>
      <c r="F162" s="14">
        <v>12</v>
      </c>
      <c r="G162" s="49">
        <f t="shared" si="15"/>
        <v>-41.666666666666671</v>
      </c>
      <c r="H162" s="33">
        <f t="shared" si="16"/>
        <v>2.8286256920030711E-2</v>
      </c>
      <c r="I162" s="33">
        <f t="shared" si="17"/>
        <v>3.7700282752120645E-2</v>
      </c>
      <c r="J162" s="20">
        <v>62</v>
      </c>
      <c r="K162" s="14">
        <v>59</v>
      </c>
      <c r="L162" s="49">
        <f t="shared" si="18"/>
        <v>5.0847457627118651</v>
      </c>
      <c r="M162" s="33">
        <f t="shared" si="19"/>
        <v>4.9329673389823768E-2</v>
      </c>
      <c r="N162" s="34">
        <f t="shared" si="20"/>
        <v>3.5143731906934629E-2</v>
      </c>
    </row>
    <row r="163" spans="1:14" hidden="1" outlineLevel="1" x14ac:dyDescent="0.3">
      <c r="A163" s="36"/>
      <c r="B163" s="50" t="s">
        <v>173</v>
      </c>
      <c r="C163" s="42">
        <f t="shared" si="14"/>
        <v>-2.5</v>
      </c>
      <c r="D163" s="48"/>
      <c r="E163" s="20">
        <v>13</v>
      </c>
      <c r="F163" s="14">
        <v>7</v>
      </c>
      <c r="G163" s="49">
        <f t="shared" si="15"/>
        <v>85.714285714285708</v>
      </c>
      <c r="H163" s="33">
        <f t="shared" si="16"/>
        <v>5.2531619994342742E-2</v>
      </c>
      <c r="I163" s="33">
        <f t="shared" si="17"/>
        <v>2.1991831605403706E-2</v>
      </c>
      <c r="J163" s="20">
        <v>39</v>
      </c>
      <c r="K163" s="14">
        <v>40</v>
      </c>
      <c r="L163" s="49">
        <f t="shared" si="18"/>
        <v>-2.5</v>
      </c>
      <c r="M163" s="33">
        <f t="shared" si="19"/>
        <v>3.1029955841985916E-2</v>
      </c>
      <c r="N163" s="34">
        <f t="shared" si="20"/>
        <v>2.3826258919955684E-2</v>
      </c>
    </row>
    <row r="164" spans="1:14" hidden="1" outlineLevel="1" x14ac:dyDescent="0.3">
      <c r="A164" s="36"/>
      <c r="B164" s="50">
        <v>108</v>
      </c>
      <c r="C164" s="42">
        <f t="shared" si="14"/>
        <v>-72.277227722772281</v>
      </c>
      <c r="D164" s="48"/>
      <c r="E164" s="20">
        <v>8</v>
      </c>
      <c r="F164" s="14">
        <v>28</v>
      </c>
      <c r="G164" s="49">
        <f t="shared" si="15"/>
        <v>-71.428571428571431</v>
      </c>
      <c r="H164" s="33">
        <f t="shared" si="16"/>
        <v>3.232715076574938E-2</v>
      </c>
      <c r="I164" s="33">
        <f t="shared" si="17"/>
        <v>8.7967326421614825E-2</v>
      </c>
      <c r="J164" s="20">
        <v>28</v>
      </c>
      <c r="K164" s="14">
        <v>101</v>
      </c>
      <c r="L164" s="49">
        <f t="shared" si="18"/>
        <v>-72.277227722772281</v>
      </c>
      <c r="M164" s="33">
        <f t="shared" si="19"/>
        <v>2.2277917014759122E-2</v>
      </c>
      <c r="N164" s="34">
        <f t="shared" si="20"/>
        <v>6.01613037728881E-2</v>
      </c>
    </row>
    <row r="165" spans="1:14" hidden="1" outlineLevel="1" x14ac:dyDescent="0.3">
      <c r="A165" s="36"/>
      <c r="B165" s="50" t="s">
        <v>174</v>
      </c>
      <c r="C165" s="42">
        <f t="shared" si="14"/>
        <v>-93.333333333333329</v>
      </c>
      <c r="D165" s="48"/>
      <c r="E165" s="20">
        <v>3</v>
      </c>
      <c r="F165" s="14">
        <v>35</v>
      </c>
      <c r="G165" s="49">
        <f t="shared" si="15"/>
        <v>-91.428571428571431</v>
      </c>
      <c r="H165" s="33">
        <f t="shared" si="16"/>
        <v>1.2122681537156019E-2</v>
      </c>
      <c r="I165" s="33">
        <f t="shared" si="17"/>
        <v>0.10995915802701854</v>
      </c>
      <c r="J165" s="20">
        <v>5</v>
      </c>
      <c r="K165" s="14">
        <v>75</v>
      </c>
      <c r="L165" s="49">
        <f t="shared" si="18"/>
        <v>-93.333333333333329</v>
      </c>
      <c r="M165" s="33">
        <f t="shared" si="19"/>
        <v>3.9781994669212716E-3</v>
      </c>
      <c r="N165" s="34">
        <f t="shared" si="20"/>
        <v>4.4674235474916911E-2</v>
      </c>
    </row>
    <row r="166" spans="1:14" hidden="1" outlineLevel="1" x14ac:dyDescent="0.3">
      <c r="A166" s="36"/>
      <c r="B166" s="50" t="s">
        <v>175</v>
      </c>
      <c r="C166" s="42">
        <f t="shared" si="14"/>
        <v>-100</v>
      </c>
      <c r="D166" s="48"/>
      <c r="E166" s="20">
        <v>0</v>
      </c>
      <c r="F166" s="14">
        <v>1</v>
      </c>
      <c r="G166" s="49">
        <f t="shared" si="15"/>
        <v>-100</v>
      </c>
      <c r="H166" s="33" t="str">
        <f t="shared" si="16"/>
        <v/>
      </c>
      <c r="I166" s="33">
        <f t="shared" si="17"/>
        <v>3.1416902293433871E-3</v>
      </c>
      <c r="J166" s="20">
        <v>0</v>
      </c>
      <c r="K166" s="14">
        <v>5</v>
      </c>
      <c r="L166" s="49">
        <f t="shared" si="18"/>
        <v>-100</v>
      </c>
      <c r="M166" s="33" t="str">
        <f t="shared" si="19"/>
        <v/>
      </c>
      <c r="N166" s="34">
        <f t="shared" si="20"/>
        <v>2.9782823649944605E-3</v>
      </c>
    </row>
    <row r="167" spans="1:14" hidden="1" outlineLevel="1" x14ac:dyDescent="0.3">
      <c r="A167" s="36"/>
      <c r="B167" s="50" t="s">
        <v>176</v>
      </c>
      <c r="C167" s="42">
        <f t="shared" si="14"/>
        <v>-100</v>
      </c>
      <c r="D167" s="48"/>
      <c r="E167" s="20">
        <v>0</v>
      </c>
      <c r="F167" s="14">
        <v>3</v>
      </c>
      <c r="G167" s="49">
        <f t="shared" si="15"/>
        <v>-100</v>
      </c>
      <c r="H167" s="33" t="str">
        <f t="shared" si="16"/>
        <v/>
      </c>
      <c r="I167" s="33">
        <f t="shared" si="17"/>
        <v>9.4250706880301613E-3</v>
      </c>
      <c r="J167" s="20">
        <v>0</v>
      </c>
      <c r="K167" s="14">
        <v>4</v>
      </c>
      <c r="L167" s="49">
        <f t="shared" si="18"/>
        <v>-100</v>
      </c>
      <c r="M167" s="33" t="str">
        <f t="shared" si="19"/>
        <v/>
      </c>
      <c r="N167" s="34">
        <f t="shared" si="20"/>
        <v>2.3826258919955683E-3</v>
      </c>
    </row>
    <row r="168" spans="1:14" collapsed="1" x14ac:dyDescent="0.3">
      <c r="A168" s="36" t="s">
        <v>177</v>
      </c>
      <c r="B168" s="1" t="s">
        <v>178</v>
      </c>
      <c r="C168" s="42">
        <f t="shared" si="14"/>
        <v>4.8506014745828478</v>
      </c>
      <c r="D168" s="48"/>
      <c r="E168" s="20">
        <v>445</v>
      </c>
      <c r="F168" s="14">
        <v>464</v>
      </c>
      <c r="G168" s="49">
        <f t="shared" si="15"/>
        <v>-4.0948275862068968</v>
      </c>
      <c r="H168" s="33">
        <f t="shared" si="16"/>
        <v>1.7981977613448095</v>
      </c>
      <c r="I168" s="33">
        <f t="shared" si="17"/>
        <v>1.4577442664153315</v>
      </c>
      <c r="J168" s="20">
        <v>2702</v>
      </c>
      <c r="K168" s="14">
        <v>2577</v>
      </c>
      <c r="L168" s="49">
        <f t="shared" si="18"/>
        <v>4.8506014745828478</v>
      </c>
      <c r="M168" s="33">
        <f t="shared" si="19"/>
        <v>2.149818991924255</v>
      </c>
      <c r="N168" s="34">
        <f t="shared" si="20"/>
        <v>1.5350067309181448</v>
      </c>
    </row>
    <row r="169" spans="1:14" hidden="1" outlineLevel="1" x14ac:dyDescent="0.3">
      <c r="A169" s="36"/>
      <c r="B169" s="50" t="s">
        <v>179</v>
      </c>
      <c r="C169" s="42">
        <f t="shared" si="14"/>
        <v>21.6</v>
      </c>
      <c r="D169" s="48"/>
      <c r="E169" s="20">
        <v>155</v>
      </c>
      <c r="F169" s="14">
        <v>170</v>
      </c>
      <c r="G169" s="49">
        <f t="shared" si="15"/>
        <v>-8.8235294117647065</v>
      </c>
      <c r="H169" s="33">
        <f t="shared" si="16"/>
        <v>0.62633854608639428</v>
      </c>
      <c r="I169" s="33">
        <f t="shared" si="17"/>
        <v>0.53408733898837579</v>
      </c>
      <c r="J169" s="20">
        <v>912</v>
      </c>
      <c r="K169" s="14">
        <v>750</v>
      </c>
      <c r="L169" s="49">
        <f t="shared" si="18"/>
        <v>21.6</v>
      </c>
      <c r="M169" s="33">
        <f t="shared" si="19"/>
        <v>0.7256235827664399</v>
      </c>
      <c r="N169" s="34">
        <f t="shared" si="20"/>
        <v>0.44674235474916907</v>
      </c>
    </row>
    <row r="170" spans="1:14" hidden="1" outlineLevel="1" x14ac:dyDescent="0.3">
      <c r="A170" s="36"/>
      <c r="B170" s="50" t="s">
        <v>180</v>
      </c>
      <c r="C170" s="42">
        <f t="shared" si="14"/>
        <v>29.072164948453612</v>
      </c>
      <c r="D170" s="48"/>
      <c r="E170" s="20">
        <v>41</v>
      </c>
      <c r="F170" s="14">
        <v>58</v>
      </c>
      <c r="G170" s="49">
        <f t="shared" si="15"/>
        <v>-29.310344827586203</v>
      </c>
      <c r="H170" s="33">
        <f t="shared" si="16"/>
        <v>0.1656766476744656</v>
      </c>
      <c r="I170" s="33">
        <f t="shared" si="17"/>
        <v>0.18221803330191644</v>
      </c>
      <c r="J170" s="20">
        <v>626</v>
      </c>
      <c r="K170" s="14">
        <v>485</v>
      </c>
      <c r="L170" s="49">
        <f t="shared" si="18"/>
        <v>29.072164948453612</v>
      </c>
      <c r="M170" s="33">
        <f t="shared" si="19"/>
        <v>0.4980705732585432</v>
      </c>
      <c r="N170" s="34">
        <f t="shared" si="20"/>
        <v>0.28889338940446269</v>
      </c>
    </row>
    <row r="171" spans="1:14" hidden="1" outlineLevel="1" x14ac:dyDescent="0.3">
      <c r="A171" s="36"/>
      <c r="B171" s="50" t="s">
        <v>181</v>
      </c>
      <c r="C171" s="42">
        <f t="shared" si="14"/>
        <v>-27.615062761506277</v>
      </c>
      <c r="D171" s="48"/>
      <c r="E171" s="20">
        <v>77</v>
      </c>
      <c r="F171" s="14">
        <v>70</v>
      </c>
      <c r="G171" s="49">
        <f t="shared" si="15"/>
        <v>10</v>
      </c>
      <c r="H171" s="33">
        <f t="shared" si="16"/>
        <v>0.31114882612033784</v>
      </c>
      <c r="I171" s="33">
        <f t="shared" si="17"/>
        <v>0.21991831605403708</v>
      </c>
      <c r="J171" s="20">
        <v>346</v>
      </c>
      <c r="K171" s="14">
        <v>478</v>
      </c>
      <c r="L171" s="49">
        <f t="shared" si="18"/>
        <v>-27.615062761506277</v>
      </c>
      <c r="M171" s="33">
        <f t="shared" si="19"/>
        <v>0.27529140311095202</v>
      </c>
      <c r="N171" s="34">
        <f t="shared" si="20"/>
        <v>0.28472379409347043</v>
      </c>
    </row>
    <row r="172" spans="1:14" hidden="1" outlineLevel="1" x14ac:dyDescent="0.3">
      <c r="A172" s="36"/>
      <c r="B172" s="50" t="s">
        <v>182</v>
      </c>
      <c r="C172" s="42">
        <f t="shared" si="14"/>
        <v>28.13688212927757</v>
      </c>
      <c r="D172" s="48"/>
      <c r="E172" s="20">
        <v>109</v>
      </c>
      <c r="F172" s="14">
        <v>29</v>
      </c>
      <c r="G172" s="49">
        <f t="shared" si="15"/>
        <v>275.86206896551727</v>
      </c>
      <c r="H172" s="33">
        <f t="shared" si="16"/>
        <v>0.4404574291833353</v>
      </c>
      <c r="I172" s="33">
        <f t="shared" si="17"/>
        <v>9.1109016650958219E-2</v>
      </c>
      <c r="J172" s="20">
        <v>337</v>
      </c>
      <c r="K172" s="14">
        <v>263</v>
      </c>
      <c r="L172" s="49">
        <f t="shared" si="18"/>
        <v>28.13688212927757</v>
      </c>
      <c r="M172" s="33">
        <f t="shared" si="19"/>
        <v>0.2681306440704937</v>
      </c>
      <c r="N172" s="34">
        <f t="shared" si="20"/>
        <v>0.15665765239870863</v>
      </c>
    </row>
    <row r="173" spans="1:14" hidden="1" outlineLevel="1" x14ac:dyDescent="0.3">
      <c r="A173" s="36"/>
      <c r="B173" s="50" t="s">
        <v>183</v>
      </c>
      <c r="C173" s="42">
        <f t="shared" si="14"/>
        <v>-25.714285714285712</v>
      </c>
      <c r="D173" s="48"/>
      <c r="E173" s="20">
        <v>30</v>
      </c>
      <c r="F173" s="14">
        <v>79</v>
      </c>
      <c r="G173" s="49">
        <f t="shared" si="15"/>
        <v>-62.025316455696199</v>
      </c>
      <c r="H173" s="33">
        <f t="shared" si="16"/>
        <v>0.1212268153715602</v>
      </c>
      <c r="I173" s="33">
        <f t="shared" si="17"/>
        <v>0.24819352811812756</v>
      </c>
      <c r="J173" s="20">
        <v>286</v>
      </c>
      <c r="K173" s="14">
        <v>385</v>
      </c>
      <c r="L173" s="49">
        <f t="shared" si="18"/>
        <v>-25.714285714285712</v>
      </c>
      <c r="M173" s="33">
        <f t="shared" si="19"/>
        <v>0.22755300950789673</v>
      </c>
      <c r="N173" s="34">
        <f t="shared" si="20"/>
        <v>0.22932774210457346</v>
      </c>
    </row>
    <row r="174" spans="1:14" hidden="1" outlineLevel="1" x14ac:dyDescent="0.3">
      <c r="A174" s="36"/>
      <c r="B174" s="50" t="s">
        <v>184</v>
      </c>
      <c r="C174" s="42">
        <f t="shared" si="14"/>
        <v>-18.627450980392158</v>
      </c>
      <c r="D174" s="48"/>
      <c r="E174" s="20">
        <v>26</v>
      </c>
      <c r="F174" s="14">
        <v>55</v>
      </c>
      <c r="G174" s="49">
        <f t="shared" si="15"/>
        <v>-52.72727272727272</v>
      </c>
      <c r="H174" s="33">
        <f t="shared" si="16"/>
        <v>0.10506323998868548</v>
      </c>
      <c r="I174" s="33">
        <f t="shared" si="17"/>
        <v>0.17279296261388627</v>
      </c>
      <c r="J174" s="20">
        <v>166</v>
      </c>
      <c r="K174" s="14">
        <v>204</v>
      </c>
      <c r="L174" s="49">
        <f t="shared" si="18"/>
        <v>-18.627450980392158</v>
      </c>
      <c r="M174" s="33">
        <f t="shared" si="19"/>
        <v>0.1320762223017862</v>
      </c>
      <c r="N174" s="34">
        <f t="shared" si="20"/>
        <v>0.12151392049177398</v>
      </c>
    </row>
    <row r="175" spans="1:14" hidden="1" outlineLevel="1" x14ac:dyDescent="0.3">
      <c r="A175" s="36"/>
      <c r="B175" s="50" t="s">
        <v>185</v>
      </c>
      <c r="C175" s="42">
        <f t="shared" si="14"/>
        <v>237.5</v>
      </c>
      <c r="D175" s="48"/>
      <c r="E175" s="20">
        <v>7</v>
      </c>
      <c r="F175" s="14">
        <v>3</v>
      </c>
      <c r="G175" s="49">
        <f t="shared" si="15"/>
        <v>133.33333333333331</v>
      </c>
      <c r="H175" s="33">
        <f t="shared" si="16"/>
        <v>2.8286256920030711E-2</v>
      </c>
      <c r="I175" s="33">
        <f t="shared" si="17"/>
        <v>9.4250706880301613E-3</v>
      </c>
      <c r="J175" s="20">
        <v>27</v>
      </c>
      <c r="K175" s="14">
        <v>8</v>
      </c>
      <c r="L175" s="49">
        <f t="shared" si="18"/>
        <v>237.5</v>
      </c>
      <c r="M175" s="33">
        <f t="shared" si="19"/>
        <v>2.1482277121374866E-2</v>
      </c>
      <c r="N175" s="34">
        <f t="shared" si="20"/>
        <v>4.7652517839911366E-3</v>
      </c>
    </row>
    <row r="176" spans="1:14" hidden="1" outlineLevel="1" x14ac:dyDescent="0.3">
      <c r="A176" s="36"/>
      <c r="B176" s="50" t="s">
        <v>186</v>
      </c>
      <c r="C176" s="42" t="str">
        <f t="shared" si="14"/>
        <v/>
      </c>
      <c r="D176" s="48"/>
      <c r="E176" s="20">
        <v>0</v>
      </c>
      <c r="F176" s="14">
        <v>0</v>
      </c>
      <c r="G176" s="49" t="str">
        <f t="shared" si="15"/>
        <v/>
      </c>
      <c r="H176" s="33" t="str">
        <f t="shared" si="16"/>
        <v/>
      </c>
      <c r="I176" s="33" t="str">
        <f t="shared" si="17"/>
        <v/>
      </c>
      <c r="J176" s="20">
        <v>2</v>
      </c>
      <c r="K176" s="14">
        <v>0</v>
      </c>
      <c r="L176" s="49" t="str">
        <f t="shared" si="18"/>
        <v/>
      </c>
      <c r="M176" s="33">
        <f t="shared" si="19"/>
        <v>1.5912797867685088E-3</v>
      </c>
      <c r="N176" s="34" t="str">
        <f t="shared" si="20"/>
        <v/>
      </c>
    </row>
    <row r="177" spans="1:14" hidden="1" outlineLevel="1" x14ac:dyDescent="0.3">
      <c r="A177" s="36"/>
      <c r="B177" s="50" t="s">
        <v>187</v>
      </c>
      <c r="C177" s="42">
        <f t="shared" si="14"/>
        <v>-100</v>
      </c>
      <c r="D177" s="48"/>
      <c r="E177" s="20">
        <v>0</v>
      </c>
      <c r="F177" s="14">
        <v>0</v>
      </c>
      <c r="G177" s="49" t="str">
        <f t="shared" si="15"/>
        <v/>
      </c>
      <c r="H177" s="33" t="str">
        <f t="shared" si="16"/>
        <v/>
      </c>
      <c r="I177" s="33" t="str">
        <f t="shared" si="17"/>
        <v/>
      </c>
      <c r="J177" s="20">
        <v>0</v>
      </c>
      <c r="K177" s="14">
        <v>4</v>
      </c>
      <c r="L177" s="49">
        <f t="shared" si="18"/>
        <v>-100</v>
      </c>
      <c r="M177" s="33" t="str">
        <f t="shared" si="19"/>
        <v/>
      </c>
      <c r="N177" s="34">
        <f t="shared" si="20"/>
        <v>2.3826258919955683E-3</v>
      </c>
    </row>
    <row r="178" spans="1:14" collapsed="1" x14ac:dyDescent="0.3">
      <c r="A178" s="36" t="s">
        <v>188</v>
      </c>
      <c r="B178" s="1" t="s">
        <v>189</v>
      </c>
      <c r="C178" s="42">
        <f t="shared" si="14"/>
        <v>-44.366812227074234</v>
      </c>
      <c r="D178" s="48"/>
      <c r="E178" s="20">
        <v>584</v>
      </c>
      <c r="F178" s="14">
        <v>787</v>
      </c>
      <c r="G178" s="49">
        <f t="shared" si="15"/>
        <v>-25.794155019059723</v>
      </c>
      <c r="H178" s="33">
        <f t="shared" si="16"/>
        <v>2.359882005899705</v>
      </c>
      <c r="I178" s="33">
        <f t="shared" si="17"/>
        <v>2.4725102104932453</v>
      </c>
      <c r="J178" s="20">
        <v>2548</v>
      </c>
      <c r="K178" s="14">
        <v>4580</v>
      </c>
      <c r="L178" s="49">
        <f t="shared" si="18"/>
        <v>-44.366812227074234</v>
      </c>
      <c r="M178" s="33">
        <f t="shared" si="19"/>
        <v>2.0272904483430798</v>
      </c>
      <c r="N178" s="34">
        <f t="shared" si="20"/>
        <v>2.7281066463349259</v>
      </c>
    </row>
    <row r="179" spans="1:14" hidden="1" outlineLevel="1" x14ac:dyDescent="0.3">
      <c r="A179" s="36"/>
      <c r="B179" s="50" t="s">
        <v>190</v>
      </c>
      <c r="C179" s="42">
        <f t="shared" si="14"/>
        <v>-51.807780320366135</v>
      </c>
      <c r="D179" s="48"/>
      <c r="E179" s="20">
        <v>229</v>
      </c>
      <c r="F179" s="14">
        <v>379</v>
      </c>
      <c r="G179" s="49">
        <f t="shared" si="15"/>
        <v>-39.577836411609496</v>
      </c>
      <c r="H179" s="33">
        <f t="shared" si="16"/>
        <v>0.92536469066957605</v>
      </c>
      <c r="I179" s="33">
        <f t="shared" si="17"/>
        <v>1.1907005969211435</v>
      </c>
      <c r="J179" s="20">
        <v>1053</v>
      </c>
      <c r="K179" s="14">
        <v>2185</v>
      </c>
      <c r="L179" s="49">
        <f t="shared" si="18"/>
        <v>-51.807780320366135</v>
      </c>
      <c r="M179" s="33">
        <f t="shared" si="19"/>
        <v>0.83780880773361965</v>
      </c>
      <c r="N179" s="34">
        <f t="shared" si="20"/>
        <v>1.3015093935025792</v>
      </c>
    </row>
    <row r="180" spans="1:14" hidden="1" outlineLevel="1" x14ac:dyDescent="0.3">
      <c r="A180" s="36"/>
      <c r="B180" s="50" t="s">
        <v>191</v>
      </c>
      <c r="C180" s="42">
        <f t="shared" si="14"/>
        <v>-0.27247956403269752</v>
      </c>
      <c r="D180" s="48"/>
      <c r="E180" s="20">
        <v>108</v>
      </c>
      <c r="F180" s="14">
        <v>20</v>
      </c>
      <c r="G180" s="49">
        <f t="shared" si="15"/>
        <v>440.00000000000006</v>
      </c>
      <c r="H180" s="33">
        <f t="shared" si="16"/>
        <v>0.43641653533761665</v>
      </c>
      <c r="I180" s="33">
        <f t="shared" si="17"/>
        <v>6.2833804586867728E-2</v>
      </c>
      <c r="J180" s="20">
        <v>366</v>
      </c>
      <c r="K180" s="14">
        <v>367</v>
      </c>
      <c r="L180" s="49">
        <f t="shared" si="18"/>
        <v>-0.27247956403269752</v>
      </c>
      <c r="M180" s="33">
        <f t="shared" si="19"/>
        <v>0.29120420097863708</v>
      </c>
      <c r="N180" s="34">
        <f t="shared" si="20"/>
        <v>0.21860592559059339</v>
      </c>
    </row>
    <row r="181" spans="1:14" hidden="1" outlineLevel="1" x14ac:dyDescent="0.3">
      <c r="A181" s="36"/>
      <c r="B181" s="50" t="s">
        <v>192</v>
      </c>
      <c r="C181" s="42">
        <f t="shared" si="14"/>
        <v>-50.810014727540498</v>
      </c>
      <c r="D181" s="48"/>
      <c r="E181" s="20">
        <v>52</v>
      </c>
      <c r="F181" s="14">
        <v>168</v>
      </c>
      <c r="G181" s="49">
        <f t="shared" si="15"/>
        <v>-69.047619047619051</v>
      </c>
      <c r="H181" s="33">
        <f t="shared" si="16"/>
        <v>0.21012647997737097</v>
      </c>
      <c r="I181" s="33">
        <f t="shared" si="17"/>
        <v>0.52780395852968898</v>
      </c>
      <c r="J181" s="20">
        <v>334</v>
      </c>
      <c r="K181" s="14">
        <v>679</v>
      </c>
      <c r="L181" s="49">
        <f t="shared" si="18"/>
        <v>-50.810014727540498</v>
      </c>
      <c r="M181" s="33">
        <f t="shared" si="19"/>
        <v>0.26574372439034094</v>
      </c>
      <c r="N181" s="34">
        <f t="shared" si="20"/>
        <v>0.40445074516624774</v>
      </c>
    </row>
    <row r="182" spans="1:14" hidden="1" outlineLevel="1" x14ac:dyDescent="0.3">
      <c r="A182" s="36"/>
      <c r="B182" s="50" t="s">
        <v>193</v>
      </c>
      <c r="C182" s="42" t="str">
        <f t="shared" si="14"/>
        <v/>
      </c>
      <c r="D182" s="48"/>
      <c r="E182" s="20">
        <v>73</v>
      </c>
      <c r="F182" s="14">
        <v>0</v>
      </c>
      <c r="G182" s="49" t="str">
        <f t="shared" si="15"/>
        <v/>
      </c>
      <c r="H182" s="33">
        <f t="shared" si="16"/>
        <v>0.29498525073746312</v>
      </c>
      <c r="I182" s="33" t="str">
        <f t="shared" si="17"/>
        <v/>
      </c>
      <c r="J182" s="20">
        <v>297</v>
      </c>
      <c r="K182" s="14">
        <v>0</v>
      </c>
      <c r="L182" s="49" t="str">
        <f t="shared" si="18"/>
        <v/>
      </c>
      <c r="M182" s="33">
        <f t="shared" si="19"/>
        <v>0.2363050483351235</v>
      </c>
      <c r="N182" s="34" t="str">
        <f t="shared" si="20"/>
        <v/>
      </c>
    </row>
    <row r="183" spans="1:14" hidden="1" outlineLevel="1" x14ac:dyDescent="0.3">
      <c r="A183" s="36"/>
      <c r="B183" s="50" t="s">
        <v>194</v>
      </c>
      <c r="C183" s="42">
        <f t="shared" si="14"/>
        <v>-56.862745098039213</v>
      </c>
      <c r="D183" s="48"/>
      <c r="E183" s="20">
        <v>31</v>
      </c>
      <c r="F183" s="14">
        <v>53</v>
      </c>
      <c r="G183" s="49">
        <f t="shared" si="15"/>
        <v>-41.509433962264154</v>
      </c>
      <c r="H183" s="33">
        <f t="shared" si="16"/>
        <v>0.12526770921727887</v>
      </c>
      <c r="I183" s="33">
        <f t="shared" si="17"/>
        <v>0.16650958215519951</v>
      </c>
      <c r="J183" s="20">
        <v>132</v>
      </c>
      <c r="K183" s="14">
        <v>306</v>
      </c>
      <c r="L183" s="49">
        <f t="shared" si="18"/>
        <v>-56.862745098039213</v>
      </c>
      <c r="M183" s="33">
        <f t="shared" si="19"/>
        <v>0.10502446592672156</v>
      </c>
      <c r="N183" s="34">
        <f t="shared" si="20"/>
        <v>0.18227088073766098</v>
      </c>
    </row>
    <row r="184" spans="1:14" hidden="1" outlineLevel="1" x14ac:dyDescent="0.3">
      <c r="A184" s="36"/>
      <c r="B184" s="50" t="s">
        <v>195</v>
      </c>
      <c r="C184" s="42">
        <f t="shared" si="14"/>
        <v>7.9545454545454541</v>
      </c>
      <c r="D184" s="48"/>
      <c r="E184" s="20">
        <v>34</v>
      </c>
      <c r="F184" s="14">
        <v>19</v>
      </c>
      <c r="G184" s="49">
        <f t="shared" si="15"/>
        <v>78.94736842105263</v>
      </c>
      <c r="H184" s="33">
        <f t="shared" si="16"/>
        <v>0.13739039075443488</v>
      </c>
      <c r="I184" s="33">
        <f t="shared" si="17"/>
        <v>5.9692114357524355E-2</v>
      </c>
      <c r="J184" s="20">
        <v>95</v>
      </c>
      <c r="K184" s="14">
        <v>88</v>
      </c>
      <c r="L184" s="49">
        <f t="shared" si="18"/>
        <v>7.9545454545454541</v>
      </c>
      <c r="M184" s="33">
        <f t="shared" si="19"/>
        <v>7.5585789871504161E-2</v>
      </c>
      <c r="N184" s="34">
        <f t="shared" si="20"/>
        <v>5.2417769623902502E-2</v>
      </c>
    </row>
    <row r="185" spans="1:14" hidden="1" outlineLevel="1" x14ac:dyDescent="0.3">
      <c r="A185" s="36"/>
      <c r="B185" s="50" t="s">
        <v>196</v>
      </c>
      <c r="C185" s="42">
        <f t="shared" si="14"/>
        <v>-60.743801652892557</v>
      </c>
      <c r="D185" s="48"/>
      <c r="E185" s="20">
        <v>17</v>
      </c>
      <c r="F185" s="14">
        <v>34</v>
      </c>
      <c r="G185" s="49">
        <f t="shared" si="15"/>
        <v>-50</v>
      </c>
      <c r="H185" s="33">
        <f t="shared" si="16"/>
        <v>6.8695195377217438E-2</v>
      </c>
      <c r="I185" s="33">
        <f t="shared" si="17"/>
        <v>0.10681746779767515</v>
      </c>
      <c r="J185" s="20">
        <v>95</v>
      </c>
      <c r="K185" s="14">
        <v>242</v>
      </c>
      <c r="L185" s="49">
        <f t="shared" si="18"/>
        <v>-60.743801652892557</v>
      </c>
      <c r="M185" s="33">
        <f t="shared" si="19"/>
        <v>7.5585789871504161E-2</v>
      </c>
      <c r="N185" s="34">
        <f t="shared" si="20"/>
        <v>0.14414886646573188</v>
      </c>
    </row>
    <row r="186" spans="1:14" hidden="1" outlineLevel="1" x14ac:dyDescent="0.3">
      <c r="A186" s="36"/>
      <c r="B186" s="50" t="s">
        <v>197</v>
      </c>
      <c r="C186" s="42">
        <f t="shared" si="14"/>
        <v>-4.838709677419355</v>
      </c>
      <c r="D186" s="48"/>
      <c r="E186" s="20">
        <v>10</v>
      </c>
      <c r="F186" s="14">
        <v>33</v>
      </c>
      <c r="G186" s="49">
        <f t="shared" si="15"/>
        <v>-69.696969696969703</v>
      </c>
      <c r="H186" s="33">
        <f t="shared" si="16"/>
        <v>4.0408938457186731E-2</v>
      </c>
      <c r="I186" s="33">
        <f t="shared" si="17"/>
        <v>0.10367577756833177</v>
      </c>
      <c r="J186" s="20">
        <v>59</v>
      </c>
      <c r="K186" s="14">
        <v>62</v>
      </c>
      <c r="L186" s="49">
        <f t="shared" si="18"/>
        <v>-4.838709677419355</v>
      </c>
      <c r="M186" s="33">
        <f t="shared" si="19"/>
        <v>4.6942753709670999E-2</v>
      </c>
      <c r="N186" s="34">
        <f t="shared" si="20"/>
        <v>3.6930701325931313E-2</v>
      </c>
    </row>
    <row r="187" spans="1:14" hidden="1" outlineLevel="1" x14ac:dyDescent="0.3">
      <c r="A187" s="36"/>
      <c r="B187" s="50" t="s">
        <v>198</v>
      </c>
      <c r="C187" s="42">
        <f t="shared" si="14"/>
        <v>-55.319148936170215</v>
      </c>
      <c r="D187" s="48"/>
      <c r="E187" s="20">
        <v>16</v>
      </c>
      <c r="F187" s="14">
        <v>11</v>
      </c>
      <c r="G187" s="49">
        <f t="shared" si="15"/>
        <v>45.454545454545453</v>
      </c>
      <c r="H187" s="33">
        <f t="shared" si="16"/>
        <v>6.4654301531498759E-2</v>
      </c>
      <c r="I187" s="33">
        <f t="shared" si="17"/>
        <v>3.4558592522777251E-2</v>
      </c>
      <c r="J187" s="20">
        <v>42</v>
      </c>
      <c r="K187" s="14">
        <v>94</v>
      </c>
      <c r="L187" s="49">
        <f t="shared" si="18"/>
        <v>-55.319148936170215</v>
      </c>
      <c r="M187" s="33">
        <f t="shared" si="19"/>
        <v>3.3416875522138678E-2</v>
      </c>
      <c r="N187" s="34">
        <f t="shared" si="20"/>
        <v>5.5991708461895856E-2</v>
      </c>
    </row>
    <row r="188" spans="1:14" hidden="1" outlineLevel="1" x14ac:dyDescent="0.3">
      <c r="A188" s="36"/>
      <c r="B188" s="50" t="s">
        <v>199</v>
      </c>
      <c r="C188" s="42">
        <f t="shared" si="14"/>
        <v>-62.616822429906534</v>
      </c>
      <c r="D188" s="48"/>
      <c r="E188" s="20">
        <v>7</v>
      </c>
      <c r="F188" s="14">
        <v>16</v>
      </c>
      <c r="G188" s="49">
        <f t="shared" si="15"/>
        <v>-56.25</v>
      </c>
      <c r="H188" s="33">
        <f t="shared" si="16"/>
        <v>2.8286256920030711E-2</v>
      </c>
      <c r="I188" s="33">
        <f t="shared" si="17"/>
        <v>5.0267043669494194E-2</v>
      </c>
      <c r="J188" s="20">
        <v>40</v>
      </c>
      <c r="K188" s="14">
        <v>107</v>
      </c>
      <c r="L188" s="49">
        <f t="shared" si="18"/>
        <v>-62.616822429906534</v>
      </c>
      <c r="M188" s="33">
        <f t="shared" si="19"/>
        <v>3.1825595735370173E-2</v>
      </c>
      <c r="N188" s="34">
        <f t="shared" si="20"/>
        <v>6.3735242610881454E-2</v>
      </c>
    </row>
    <row r="189" spans="1:14" hidden="1" outlineLevel="1" x14ac:dyDescent="0.3">
      <c r="A189" s="36"/>
      <c r="B189" s="50" t="s">
        <v>200</v>
      </c>
      <c r="C189" s="42">
        <f t="shared" si="14"/>
        <v>-70.175438596491219</v>
      </c>
      <c r="D189" s="48"/>
      <c r="E189" s="20">
        <v>6</v>
      </c>
      <c r="F189" s="14">
        <v>15</v>
      </c>
      <c r="G189" s="49">
        <f t="shared" si="15"/>
        <v>-60</v>
      </c>
      <c r="H189" s="33">
        <f t="shared" si="16"/>
        <v>2.4245363074312038E-2</v>
      </c>
      <c r="I189" s="33">
        <f t="shared" si="17"/>
        <v>4.71253534401508E-2</v>
      </c>
      <c r="J189" s="20">
        <v>17</v>
      </c>
      <c r="K189" s="14">
        <v>57</v>
      </c>
      <c r="L189" s="49">
        <f t="shared" si="18"/>
        <v>-70.175438596491219</v>
      </c>
      <c r="M189" s="33">
        <f t="shared" si="19"/>
        <v>1.3525878187532321E-2</v>
      </c>
      <c r="N189" s="34">
        <f t="shared" si="20"/>
        <v>3.3952418960936849E-2</v>
      </c>
    </row>
    <row r="190" spans="1:14" hidden="1" outlineLevel="1" x14ac:dyDescent="0.3">
      <c r="A190" s="36"/>
      <c r="B190" s="50" t="s">
        <v>201</v>
      </c>
      <c r="C190" s="42">
        <f t="shared" si="14"/>
        <v>-75.510204081632651</v>
      </c>
      <c r="D190" s="48"/>
      <c r="E190" s="20">
        <v>0</v>
      </c>
      <c r="F190" s="14">
        <v>9</v>
      </c>
      <c r="G190" s="49">
        <f t="shared" si="15"/>
        <v>-100</v>
      </c>
      <c r="H190" s="33" t="str">
        <f t="shared" si="16"/>
        <v/>
      </c>
      <c r="I190" s="33">
        <f t="shared" si="17"/>
        <v>2.827521206409048E-2</v>
      </c>
      <c r="J190" s="20">
        <v>12</v>
      </c>
      <c r="K190" s="14">
        <v>49</v>
      </c>
      <c r="L190" s="49">
        <f t="shared" si="18"/>
        <v>-75.510204081632651</v>
      </c>
      <c r="M190" s="33">
        <f t="shared" si="19"/>
        <v>9.5476787206110504E-3</v>
      </c>
      <c r="N190" s="34">
        <f t="shared" si="20"/>
        <v>2.9187167176945715E-2</v>
      </c>
    </row>
    <row r="191" spans="1:14" hidden="1" outlineLevel="1" x14ac:dyDescent="0.3">
      <c r="A191" s="36"/>
      <c r="B191" s="50" t="s">
        <v>202</v>
      </c>
      <c r="C191" s="42">
        <f t="shared" si="14"/>
        <v>-98.425196850393704</v>
      </c>
      <c r="D191" s="48"/>
      <c r="E191" s="20">
        <v>0</v>
      </c>
      <c r="F191" s="14">
        <v>22</v>
      </c>
      <c r="G191" s="49">
        <f t="shared" si="15"/>
        <v>-100</v>
      </c>
      <c r="H191" s="33" t="str">
        <f t="shared" si="16"/>
        <v/>
      </c>
      <c r="I191" s="33">
        <f t="shared" si="17"/>
        <v>6.9117185045554502E-2</v>
      </c>
      <c r="J191" s="20">
        <v>4</v>
      </c>
      <c r="K191" s="14">
        <v>254</v>
      </c>
      <c r="L191" s="49">
        <f t="shared" si="18"/>
        <v>-98.425196850393704</v>
      </c>
      <c r="M191" s="33">
        <f t="shared" si="19"/>
        <v>3.1825595735370175E-3</v>
      </c>
      <c r="N191" s="34">
        <f t="shared" si="20"/>
        <v>0.15129674414171859</v>
      </c>
    </row>
    <row r="192" spans="1:14" hidden="1" outlineLevel="1" x14ac:dyDescent="0.3">
      <c r="A192" s="36"/>
      <c r="B192" s="50" t="s">
        <v>203</v>
      </c>
      <c r="C192" s="42" t="str">
        <f t="shared" si="14"/>
        <v/>
      </c>
      <c r="D192" s="48"/>
      <c r="E192" s="20">
        <v>1</v>
      </c>
      <c r="F192" s="14">
        <v>0</v>
      </c>
      <c r="G192" s="49" t="str">
        <f t="shared" si="15"/>
        <v/>
      </c>
      <c r="H192" s="33">
        <f t="shared" si="16"/>
        <v>4.0408938457186724E-3</v>
      </c>
      <c r="I192" s="33" t="str">
        <f t="shared" si="17"/>
        <v/>
      </c>
      <c r="J192" s="20">
        <v>1</v>
      </c>
      <c r="K192" s="14">
        <v>0</v>
      </c>
      <c r="L192" s="49" t="str">
        <f t="shared" si="18"/>
        <v/>
      </c>
      <c r="M192" s="33">
        <f t="shared" si="19"/>
        <v>7.9563989338425438E-4</v>
      </c>
      <c r="N192" s="34" t="str">
        <f t="shared" si="20"/>
        <v/>
      </c>
    </row>
    <row r="193" spans="1:14" hidden="1" outlineLevel="1" x14ac:dyDescent="0.3">
      <c r="A193" s="36"/>
      <c r="B193" s="50" t="s">
        <v>204</v>
      </c>
      <c r="C193" s="42">
        <f t="shared" si="14"/>
        <v>-96.666666666666671</v>
      </c>
      <c r="D193" s="48"/>
      <c r="E193" s="20">
        <v>0</v>
      </c>
      <c r="F193" s="14">
        <v>6</v>
      </c>
      <c r="G193" s="49">
        <f t="shared" si="15"/>
        <v>-100</v>
      </c>
      <c r="H193" s="33" t="str">
        <f t="shared" si="16"/>
        <v/>
      </c>
      <c r="I193" s="33">
        <f t="shared" si="17"/>
        <v>1.8850141376060323E-2</v>
      </c>
      <c r="J193" s="20">
        <v>1</v>
      </c>
      <c r="K193" s="14">
        <v>30</v>
      </c>
      <c r="L193" s="49">
        <f t="shared" si="18"/>
        <v>-96.666666666666671</v>
      </c>
      <c r="M193" s="33">
        <f t="shared" si="19"/>
        <v>7.9563989338425438E-4</v>
      </c>
      <c r="N193" s="34">
        <f t="shared" si="20"/>
        <v>1.7869694189966763E-2</v>
      </c>
    </row>
    <row r="194" spans="1:14" hidden="1" outlineLevel="1" x14ac:dyDescent="0.3">
      <c r="A194" s="36"/>
      <c r="B194" s="50" t="s">
        <v>205</v>
      </c>
      <c r="C194" s="42">
        <f t="shared" si="14"/>
        <v>-100</v>
      </c>
      <c r="D194" s="48"/>
      <c r="E194" s="20">
        <v>0</v>
      </c>
      <c r="F194" s="14">
        <v>0</v>
      </c>
      <c r="G194" s="49" t="str">
        <f t="shared" si="15"/>
        <v/>
      </c>
      <c r="H194" s="33" t="str">
        <f t="shared" si="16"/>
        <v/>
      </c>
      <c r="I194" s="33" t="str">
        <f t="shared" si="17"/>
        <v/>
      </c>
      <c r="J194" s="20">
        <v>0</v>
      </c>
      <c r="K194" s="14">
        <v>39</v>
      </c>
      <c r="L194" s="49">
        <f t="shared" si="18"/>
        <v>-100</v>
      </c>
      <c r="M194" s="33" t="str">
        <f t="shared" si="19"/>
        <v/>
      </c>
      <c r="N194" s="34">
        <f t="shared" si="20"/>
        <v>2.3230602446956791E-2</v>
      </c>
    </row>
    <row r="195" spans="1:14" hidden="1" outlineLevel="1" x14ac:dyDescent="0.3">
      <c r="A195" s="36"/>
      <c r="B195" s="50" t="s">
        <v>206</v>
      </c>
      <c r="C195" s="42">
        <f t="shared" si="14"/>
        <v>-100</v>
      </c>
      <c r="D195" s="48"/>
      <c r="E195" s="20">
        <v>0</v>
      </c>
      <c r="F195" s="14">
        <v>2</v>
      </c>
      <c r="G195" s="49">
        <f t="shared" si="15"/>
        <v>-100</v>
      </c>
      <c r="H195" s="33" t="str">
        <f t="shared" si="16"/>
        <v/>
      </c>
      <c r="I195" s="33">
        <f t="shared" si="17"/>
        <v>6.2833804586867742E-3</v>
      </c>
      <c r="J195" s="20">
        <v>0</v>
      </c>
      <c r="K195" s="14">
        <v>20</v>
      </c>
      <c r="L195" s="49">
        <f t="shared" si="18"/>
        <v>-100</v>
      </c>
      <c r="M195" s="33" t="str">
        <f t="shared" si="19"/>
        <v/>
      </c>
      <c r="N195" s="34">
        <f t="shared" si="20"/>
        <v>1.1913129459977842E-2</v>
      </c>
    </row>
    <row r="196" spans="1:14" hidden="1" outlineLevel="1" x14ac:dyDescent="0.3">
      <c r="A196" s="36"/>
      <c r="B196" s="50" t="s">
        <v>207</v>
      </c>
      <c r="C196" s="42">
        <f t="shared" si="14"/>
        <v>-100</v>
      </c>
      <c r="D196" s="48"/>
      <c r="E196" s="20">
        <v>0</v>
      </c>
      <c r="F196" s="14">
        <v>0</v>
      </c>
      <c r="G196" s="49" t="str">
        <f t="shared" si="15"/>
        <v/>
      </c>
      <c r="H196" s="33" t="str">
        <f t="shared" si="16"/>
        <v/>
      </c>
      <c r="I196" s="33" t="str">
        <f t="shared" si="17"/>
        <v/>
      </c>
      <c r="J196" s="20">
        <v>0</v>
      </c>
      <c r="K196" s="14">
        <v>1</v>
      </c>
      <c r="L196" s="49">
        <f t="shared" si="18"/>
        <v>-100</v>
      </c>
      <c r="M196" s="33" t="str">
        <f t="shared" si="19"/>
        <v/>
      </c>
      <c r="N196" s="34">
        <f t="shared" si="20"/>
        <v>5.9565647299889208E-4</v>
      </c>
    </row>
    <row r="197" spans="1:14" collapsed="1" x14ac:dyDescent="0.3">
      <c r="A197" s="36" t="s">
        <v>208</v>
      </c>
      <c r="B197" s="1" t="s">
        <v>209</v>
      </c>
      <c r="C197" s="42">
        <f t="shared" si="14"/>
        <v>-21.844660194174757</v>
      </c>
      <c r="D197" s="48"/>
      <c r="E197" s="20">
        <v>648</v>
      </c>
      <c r="F197" s="14">
        <v>718</v>
      </c>
      <c r="G197" s="49">
        <f t="shared" si="15"/>
        <v>-9.7493036211699167</v>
      </c>
      <c r="H197" s="33">
        <f t="shared" si="16"/>
        <v>2.6184992120257</v>
      </c>
      <c r="I197" s="33">
        <f t="shared" si="17"/>
        <v>2.255733584668552</v>
      </c>
      <c r="J197" s="20">
        <v>2415</v>
      </c>
      <c r="K197" s="14">
        <v>3090</v>
      </c>
      <c r="L197" s="49">
        <f t="shared" si="18"/>
        <v>-21.844660194174757</v>
      </c>
      <c r="M197" s="33">
        <f t="shared" si="19"/>
        <v>1.921470342522974</v>
      </c>
      <c r="N197" s="34">
        <f t="shared" si="20"/>
        <v>1.8405785015665765</v>
      </c>
    </row>
    <row r="198" spans="1:14" hidden="1" outlineLevel="1" x14ac:dyDescent="0.3">
      <c r="A198" s="36"/>
      <c r="B198" s="50" t="s">
        <v>210</v>
      </c>
      <c r="C198" s="42">
        <f t="shared" si="14"/>
        <v>-11.877828054298641</v>
      </c>
      <c r="D198" s="48"/>
      <c r="E198" s="20">
        <v>512</v>
      </c>
      <c r="F198" s="14">
        <v>394</v>
      </c>
      <c r="G198" s="49">
        <f t="shared" si="15"/>
        <v>29.949238578680205</v>
      </c>
      <c r="H198" s="33">
        <f t="shared" si="16"/>
        <v>2.0689376490079603</v>
      </c>
      <c r="I198" s="33">
        <f t="shared" si="17"/>
        <v>1.2378259503612943</v>
      </c>
      <c r="J198" s="20">
        <v>1558</v>
      </c>
      <c r="K198" s="14">
        <v>1768</v>
      </c>
      <c r="L198" s="49">
        <f t="shared" si="18"/>
        <v>-11.877828054298641</v>
      </c>
      <c r="M198" s="33">
        <f t="shared" si="19"/>
        <v>1.2396069538926682</v>
      </c>
      <c r="N198" s="34">
        <f t="shared" si="20"/>
        <v>1.0531206442620411</v>
      </c>
    </row>
    <row r="199" spans="1:14" hidden="1" outlineLevel="1" x14ac:dyDescent="0.3">
      <c r="A199" s="36"/>
      <c r="B199" s="50">
        <v>500</v>
      </c>
      <c r="C199" s="42">
        <f t="shared" si="14"/>
        <v>-17.218543046357617</v>
      </c>
      <c r="D199" s="48"/>
      <c r="E199" s="20">
        <v>103</v>
      </c>
      <c r="F199" s="14">
        <v>135</v>
      </c>
      <c r="G199" s="49">
        <f t="shared" si="15"/>
        <v>-23.703703703703706</v>
      </c>
      <c r="H199" s="33">
        <f t="shared" si="16"/>
        <v>0.41621206610902328</v>
      </c>
      <c r="I199" s="33">
        <f t="shared" si="17"/>
        <v>0.42412818096135718</v>
      </c>
      <c r="J199" s="20">
        <v>500</v>
      </c>
      <c r="K199" s="14">
        <v>604</v>
      </c>
      <c r="L199" s="49">
        <f t="shared" si="18"/>
        <v>-17.218543046357617</v>
      </c>
      <c r="M199" s="33">
        <f t="shared" si="19"/>
        <v>0.39781994669212717</v>
      </c>
      <c r="N199" s="34">
        <f t="shared" si="20"/>
        <v>0.35977650969133085</v>
      </c>
    </row>
    <row r="200" spans="1:14" hidden="1" outlineLevel="1" x14ac:dyDescent="0.3">
      <c r="A200" s="36"/>
      <c r="B200" s="50" t="s">
        <v>211</v>
      </c>
      <c r="C200" s="42">
        <f t="shared" si="14"/>
        <v>-3.8216560509554141</v>
      </c>
      <c r="D200" s="48"/>
      <c r="E200" s="20">
        <v>27</v>
      </c>
      <c r="F200" s="14">
        <v>56</v>
      </c>
      <c r="G200" s="49">
        <f t="shared" si="15"/>
        <v>-51.785714285714292</v>
      </c>
      <c r="H200" s="33">
        <f t="shared" si="16"/>
        <v>0.10910413383440416</v>
      </c>
      <c r="I200" s="33">
        <f t="shared" si="17"/>
        <v>0.17593465284322965</v>
      </c>
      <c r="J200" s="20">
        <v>302</v>
      </c>
      <c r="K200" s="14">
        <v>314</v>
      </c>
      <c r="L200" s="49">
        <f t="shared" si="18"/>
        <v>-3.8216560509554141</v>
      </c>
      <c r="M200" s="33">
        <f t="shared" si="19"/>
        <v>0.2402832478020448</v>
      </c>
      <c r="N200" s="34">
        <f t="shared" si="20"/>
        <v>0.1870361325216521</v>
      </c>
    </row>
    <row r="201" spans="1:14" hidden="1" outlineLevel="1" x14ac:dyDescent="0.3">
      <c r="A201" s="36"/>
      <c r="B201" s="50" t="s">
        <v>212</v>
      </c>
      <c r="C201" s="42">
        <f t="shared" si="14"/>
        <v>-11.538461538461538</v>
      </c>
      <c r="D201" s="48"/>
      <c r="E201" s="20">
        <v>0</v>
      </c>
      <c r="F201" s="14">
        <v>4</v>
      </c>
      <c r="G201" s="49">
        <f t="shared" si="15"/>
        <v>-100</v>
      </c>
      <c r="H201" s="33" t="str">
        <f t="shared" si="16"/>
        <v/>
      </c>
      <c r="I201" s="33">
        <f t="shared" si="17"/>
        <v>1.2566760917373548E-2</v>
      </c>
      <c r="J201" s="20">
        <v>23</v>
      </c>
      <c r="K201" s="14">
        <v>26</v>
      </c>
      <c r="L201" s="49">
        <f t="shared" si="18"/>
        <v>-11.538461538461538</v>
      </c>
      <c r="M201" s="33">
        <f t="shared" si="19"/>
        <v>1.8299717547837848E-2</v>
      </c>
      <c r="N201" s="34">
        <f t="shared" si="20"/>
        <v>1.5487068297971194E-2</v>
      </c>
    </row>
    <row r="202" spans="1:14" hidden="1" outlineLevel="1" x14ac:dyDescent="0.3">
      <c r="A202" s="36"/>
      <c r="B202" s="50" t="s">
        <v>213</v>
      </c>
      <c r="C202" s="42">
        <f t="shared" ref="C202:C265" si="21">IF(K202=0,"",SUM(((J202-K202)/K202)*100))</f>
        <v>-96.621621621621628</v>
      </c>
      <c r="D202" s="48"/>
      <c r="E202" s="20">
        <v>6</v>
      </c>
      <c r="F202" s="14">
        <v>98</v>
      </c>
      <c r="G202" s="49">
        <f t="shared" ref="G202:G265" si="22">IF(F202=0,"",SUM(((E202-F202)/F202)*100))</f>
        <v>-93.877551020408163</v>
      </c>
      <c r="H202" s="33">
        <f t="shared" ref="H202:H265" si="23">IF(E202=0,"",SUM((E202/CntPeriod)*100))</f>
        <v>2.4245363074312038E-2</v>
      </c>
      <c r="I202" s="33">
        <f t="shared" ref="I202:I265" si="24">IF(F202=0,"",SUM((F202/CntPeriodPrevYear)*100))</f>
        <v>0.30788564247565192</v>
      </c>
      <c r="J202" s="20">
        <v>10</v>
      </c>
      <c r="K202" s="14">
        <v>296</v>
      </c>
      <c r="L202" s="49">
        <f t="shared" ref="L202:L265" si="25">IF(K202=0,"",SUM(((J202-K202)/K202)*100))</f>
        <v>-96.621621621621628</v>
      </c>
      <c r="M202" s="33">
        <f t="shared" ref="M202:M265" si="26">IF(J202=0,"",SUM((J202/CntYearAck)*100))</f>
        <v>7.9563989338425432E-3</v>
      </c>
      <c r="N202" s="34">
        <f t="shared" ref="N202:N265" si="27">IF(K202=0,"",SUM((K202/CntPrevYearAck)*100))</f>
        <v>0.17631431600767206</v>
      </c>
    </row>
    <row r="203" spans="1:14" hidden="1" outlineLevel="1" x14ac:dyDescent="0.3">
      <c r="A203" s="36"/>
      <c r="B203" s="50" t="s">
        <v>214</v>
      </c>
      <c r="C203" s="42">
        <f t="shared" si="21"/>
        <v>42.857142857142854</v>
      </c>
      <c r="D203" s="48"/>
      <c r="E203" s="20">
        <v>0</v>
      </c>
      <c r="F203" s="14">
        <v>2</v>
      </c>
      <c r="G203" s="49">
        <f t="shared" si="22"/>
        <v>-100</v>
      </c>
      <c r="H203" s="33" t="str">
        <f t="shared" si="23"/>
        <v/>
      </c>
      <c r="I203" s="33">
        <f t="shared" si="24"/>
        <v>6.2833804586867742E-3</v>
      </c>
      <c r="J203" s="20">
        <v>10</v>
      </c>
      <c r="K203" s="14">
        <v>7</v>
      </c>
      <c r="L203" s="49">
        <f t="shared" si="25"/>
        <v>42.857142857142854</v>
      </c>
      <c r="M203" s="33">
        <f t="shared" si="26"/>
        <v>7.9563989338425432E-3</v>
      </c>
      <c r="N203" s="34">
        <f t="shared" si="27"/>
        <v>4.1695953109922449E-3</v>
      </c>
    </row>
    <row r="204" spans="1:14" hidden="1" outlineLevel="1" x14ac:dyDescent="0.3">
      <c r="A204" s="36"/>
      <c r="B204" s="50" t="s">
        <v>215</v>
      </c>
      <c r="C204" s="42">
        <f t="shared" si="21"/>
        <v>0</v>
      </c>
      <c r="D204" s="48"/>
      <c r="E204" s="20">
        <v>0</v>
      </c>
      <c r="F204" s="14">
        <v>3</v>
      </c>
      <c r="G204" s="49">
        <f t="shared" si="22"/>
        <v>-100</v>
      </c>
      <c r="H204" s="33" t="str">
        <f t="shared" si="23"/>
        <v/>
      </c>
      <c r="I204" s="33">
        <f t="shared" si="24"/>
        <v>9.4250706880301613E-3</v>
      </c>
      <c r="J204" s="20">
        <v>9</v>
      </c>
      <c r="K204" s="14">
        <v>9</v>
      </c>
      <c r="L204" s="49">
        <f t="shared" si="25"/>
        <v>0</v>
      </c>
      <c r="M204" s="33">
        <f t="shared" si="26"/>
        <v>7.1607590404582887E-3</v>
      </c>
      <c r="N204" s="34">
        <f t="shared" si="27"/>
        <v>5.3609082569900284E-3</v>
      </c>
    </row>
    <row r="205" spans="1:14" hidden="1" outlineLevel="1" x14ac:dyDescent="0.3">
      <c r="A205" s="36"/>
      <c r="B205" s="50" t="s">
        <v>216</v>
      </c>
      <c r="C205" s="42">
        <f t="shared" si="21"/>
        <v>0</v>
      </c>
      <c r="D205" s="48"/>
      <c r="E205" s="20">
        <v>0</v>
      </c>
      <c r="F205" s="14">
        <v>2</v>
      </c>
      <c r="G205" s="49">
        <f t="shared" si="22"/>
        <v>-100</v>
      </c>
      <c r="H205" s="33" t="str">
        <f t="shared" si="23"/>
        <v/>
      </c>
      <c r="I205" s="33">
        <f t="shared" si="24"/>
        <v>6.2833804586867742E-3</v>
      </c>
      <c r="J205" s="20">
        <v>3</v>
      </c>
      <c r="K205" s="14">
        <v>3</v>
      </c>
      <c r="L205" s="49">
        <f t="shared" si="25"/>
        <v>0</v>
      </c>
      <c r="M205" s="33">
        <f t="shared" si="26"/>
        <v>2.3869196801527626E-3</v>
      </c>
      <c r="N205" s="34">
        <f t="shared" si="27"/>
        <v>1.7869694189966761E-3</v>
      </c>
    </row>
    <row r="206" spans="1:14" hidden="1" outlineLevel="1" x14ac:dyDescent="0.3">
      <c r="A206" s="36"/>
      <c r="B206" s="50">
        <v>124</v>
      </c>
      <c r="C206" s="42">
        <f t="shared" si="21"/>
        <v>-100</v>
      </c>
      <c r="D206" s="48"/>
      <c r="E206" s="20">
        <v>0</v>
      </c>
      <c r="F206" s="14">
        <v>24</v>
      </c>
      <c r="G206" s="49">
        <f t="shared" si="22"/>
        <v>-100</v>
      </c>
      <c r="H206" s="33" t="str">
        <f t="shared" si="23"/>
        <v/>
      </c>
      <c r="I206" s="33">
        <f t="shared" si="24"/>
        <v>7.540056550424129E-2</v>
      </c>
      <c r="J206" s="20">
        <v>0</v>
      </c>
      <c r="K206" s="14">
        <v>36</v>
      </c>
      <c r="L206" s="49">
        <f t="shared" si="25"/>
        <v>-100</v>
      </c>
      <c r="M206" s="33" t="str">
        <f t="shared" si="26"/>
        <v/>
      </c>
      <c r="N206" s="34">
        <f t="shared" si="27"/>
        <v>2.1443633027960114E-2</v>
      </c>
    </row>
    <row r="207" spans="1:14" hidden="1" outlineLevel="1" x14ac:dyDescent="0.3">
      <c r="A207" s="36"/>
      <c r="B207" s="50" t="s">
        <v>217</v>
      </c>
      <c r="C207" s="42">
        <f t="shared" si="21"/>
        <v>-100</v>
      </c>
      <c r="D207" s="48"/>
      <c r="E207" s="20">
        <v>0</v>
      </c>
      <c r="F207" s="14">
        <v>0</v>
      </c>
      <c r="G207" s="49" t="str">
        <f t="shared" si="22"/>
        <v/>
      </c>
      <c r="H207" s="33" t="str">
        <f t="shared" si="23"/>
        <v/>
      </c>
      <c r="I207" s="33" t="str">
        <f t="shared" si="24"/>
        <v/>
      </c>
      <c r="J207" s="20">
        <v>0</v>
      </c>
      <c r="K207" s="14">
        <v>18</v>
      </c>
      <c r="L207" s="49">
        <f t="shared" si="25"/>
        <v>-100</v>
      </c>
      <c r="M207" s="33" t="str">
        <f t="shared" si="26"/>
        <v/>
      </c>
      <c r="N207" s="34">
        <f t="shared" si="27"/>
        <v>1.0721816513980057E-2</v>
      </c>
    </row>
    <row r="208" spans="1:14" hidden="1" outlineLevel="1" x14ac:dyDescent="0.3">
      <c r="A208" s="36"/>
      <c r="B208" s="50" t="s">
        <v>218</v>
      </c>
      <c r="C208" s="42">
        <f t="shared" si="21"/>
        <v>-100</v>
      </c>
      <c r="D208" s="48"/>
      <c r="E208" s="20">
        <v>0</v>
      </c>
      <c r="F208" s="14">
        <v>0</v>
      </c>
      <c r="G208" s="49" t="str">
        <f t="shared" si="22"/>
        <v/>
      </c>
      <c r="H208" s="33" t="str">
        <f t="shared" si="23"/>
        <v/>
      </c>
      <c r="I208" s="33" t="str">
        <f t="shared" si="24"/>
        <v/>
      </c>
      <c r="J208" s="20">
        <v>0</v>
      </c>
      <c r="K208" s="14">
        <v>9</v>
      </c>
      <c r="L208" s="49">
        <f t="shared" si="25"/>
        <v>-100</v>
      </c>
      <c r="M208" s="33" t="str">
        <f t="shared" si="26"/>
        <v/>
      </c>
      <c r="N208" s="34">
        <f t="shared" si="27"/>
        <v>5.3609082569900284E-3</v>
      </c>
    </row>
    <row r="209" spans="1:14" collapsed="1" x14ac:dyDescent="0.3">
      <c r="A209" s="36" t="s">
        <v>219</v>
      </c>
      <c r="B209" s="1" t="s">
        <v>220</v>
      </c>
      <c r="C209" s="42">
        <f t="shared" si="21"/>
        <v>-40.622112719433325</v>
      </c>
      <c r="D209" s="48"/>
      <c r="E209" s="20">
        <v>277</v>
      </c>
      <c r="F209" s="14">
        <v>514</v>
      </c>
      <c r="G209" s="49">
        <f t="shared" si="22"/>
        <v>-46.108949416342412</v>
      </c>
      <c r="H209" s="33">
        <f t="shared" si="23"/>
        <v>1.1193275952640724</v>
      </c>
      <c r="I209" s="33">
        <f t="shared" si="24"/>
        <v>1.6148287778825008</v>
      </c>
      <c r="J209" s="20">
        <v>1928</v>
      </c>
      <c r="K209" s="14">
        <v>3247</v>
      </c>
      <c r="L209" s="49">
        <f t="shared" si="25"/>
        <v>-40.622112719433325</v>
      </c>
      <c r="M209" s="33">
        <f t="shared" si="26"/>
        <v>1.5339937144448423</v>
      </c>
      <c r="N209" s="34">
        <f t="shared" si="27"/>
        <v>1.9340965678274025</v>
      </c>
    </row>
    <row r="210" spans="1:14" hidden="1" outlineLevel="1" x14ac:dyDescent="0.3">
      <c r="A210" s="36"/>
      <c r="B210" s="50" t="s">
        <v>221</v>
      </c>
      <c r="C210" s="42">
        <f t="shared" si="21"/>
        <v>-38.015048369759938</v>
      </c>
      <c r="D210" s="48"/>
      <c r="E210" s="20">
        <v>216</v>
      </c>
      <c r="F210" s="14">
        <v>472</v>
      </c>
      <c r="G210" s="49">
        <f t="shared" si="22"/>
        <v>-54.237288135593218</v>
      </c>
      <c r="H210" s="33">
        <f t="shared" si="23"/>
        <v>0.8728330706752333</v>
      </c>
      <c r="I210" s="33">
        <f t="shared" si="24"/>
        <v>1.4828777882500785</v>
      </c>
      <c r="J210" s="20">
        <v>1730</v>
      </c>
      <c r="K210" s="14">
        <v>2791</v>
      </c>
      <c r="L210" s="49">
        <f t="shared" si="25"/>
        <v>-38.015048369759938</v>
      </c>
      <c r="M210" s="33">
        <f t="shared" si="26"/>
        <v>1.37645701555476</v>
      </c>
      <c r="N210" s="34">
        <f t="shared" si="27"/>
        <v>1.6624772161399077</v>
      </c>
    </row>
    <row r="211" spans="1:14" hidden="1" outlineLevel="1" x14ac:dyDescent="0.3">
      <c r="A211" s="36"/>
      <c r="B211" s="50" t="s">
        <v>222</v>
      </c>
      <c r="C211" s="42">
        <f t="shared" si="21"/>
        <v>-67.605633802816897</v>
      </c>
      <c r="D211" s="48"/>
      <c r="E211" s="20">
        <v>8</v>
      </c>
      <c r="F211" s="14">
        <v>28</v>
      </c>
      <c r="G211" s="49">
        <f t="shared" si="22"/>
        <v>-71.428571428571431</v>
      </c>
      <c r="H211" s="33">
        <f t="shared" si="23"/>
        <v>3.232715076574938E-2</v>
      </c>
      <c r="I211" s="33">
        <f t="shared" si="24"/>
        <v>8.7967326421614825E-2</v>
      </c>
      <c r="J211" s="20">
        <v>92</v>
      </c>
      <c r="K211" s="14">
        <v>284</v>
      </c>
      <c r="L211" s="49">
        <f t="shared" si="25"/>
        <v>-67.605633802816897</v>
      </c>
      <c r="M211" s="33">
        <f t="shared" si="26"/>
        <v>7.3198870191351392E-2</v>
      </c>
      <c r="N211" s="34">
        <f t="shared" si="27"/>
        <v>0.16916643833168535</v>
      </c>
    </row>
    <row r="212" spans="1:14" hidden="1" outlineLevel="1" x14ac:dyDescent="0.3">
      <c r="A212" s="36"/>
      <c r="B212" s="50" t="s">
        <v>223</v>
      </c>
      <c r="C212" s="42">
        <f t="shared" si="21"/>
        <v>-50</v>
      </c>
      <c r="D212" s="48"/>
      <c r="E212" s="20">
        <v>33</v>
      </c>
      <c r="F212" s="14">
        <v>14</v>
      </c>
      <c r="G212" s="49">
        <f t="shared" si="22"/>
        <v>135.71428571428572</v>
      </c>
      <c r="H212" s="33">
        <f t="shared" si="23"/>
        <v>0.1333494969087162</v>
      </c>
      <c r="I212" s="33">
        <f t="shared" si="24"/>
        <v>4.3983663210807412E-2</v>
      </c>
      <c r="J212" s="20">
        <v>86</v>
      </c>
      <c r="K212" s="14">
        <v>172</v>
      </c>
      <c r="L212" s="49">
        <f t="shared" si="25"/>
        <v>-50</v>
      </c>
      <c r="M212" s="33">
        <f t="shared" si="26"/>
        <v>6.8425030831045869E-2</v>
      </c>
      <c r="N212" s="34">
        <f t="shared" si="27"/>
        <v>0.10245291335580944</v>
      </c>
    </row>
    <row r="213" spans="1:14" hidden="1" outlineLevel="1" x14ac:dyDescent="0.3">
      <c r="A213" s="36"/>
      <c r="B213" s="50" t="s">
        <v>224</v>
      </c>
      <c r="C213" s="42" t="str">
        <f t="shared" si="21"/>
        <v/>
      </c>
      <c r="D213" s="48"/>
      <c r="E213" s="20">
        <v>20</v>
      </c>
      <c r="F213" s="14">
        <v>0</v>
      </c>
      <c r="G213" s="49" t="str">
        <f t="shared" si="22"/>
        <v/>
      </c>
      <c r="H213" s="33">
        <f t="shared" si="23"/>
        <v>8.0817876914373463E-2</v>
      </c>
      <c r="I213" s="33" t="str">
        <f t="shared" si="24"/>
        <v/>
      </c>
      <c r="J213" s="20">
        <v>20</v>
      </c>
      <c r="K213" s="14">
        <v>0</v>
      </c>
      <c r="L213" s="49" t="str">
        <f t="shared" si="25"/>
        <v/>
      </c>
      <c r="M213" s="33">
        <f t="shared" si="26"/>
        <v>1.5912797867685086E-2</v>
      </c>
      <c r="N213" s="34" t="str">
        <f t="shared" si="27"/>
        <v/>
      </c>
    </row>
    <row r="214" spans="1:14" collapsed="1" x14ac:dyDescent="0.3">
      <c r="A214" s="36" t="s">
        <v>225</v>
      </c>
      <c r="B214" s="1" t="s">
        <v>226</v>
      </c>
      <c r="C214" s="42">
        <f t="shared" si="21"/>
        <v>-57.567726737338042</v>
      </c>
      <c r="D214" s="48"/>
      <c r="E214" s="20">
        <v>215</v>
      </c>
      <c r="F214" s="14">
        <v>574</v>
      </c>
      <c r="G214" s="49">
        <f t="shared" si="22"/>
        <v>-62.543554006968641</v>
      </c>
      <c r="H214" s="33">
        <f t="shared" si="23"/>
        <v>0.86879217682951471</v>
      </c>
      <c r="I214" s="33">
        <f t="shared" si="24"/>
        <v>1.8033301916431039</v>
      </c>
      <c r="J214" s="20">
        <v>1441</v>
      </c>
      <c r="K214" s="14">
        <v>3396</v>
      </c>
      <c r="L214" s="49">
        <f t="shared" si="25"/>
        <v>-57.567726737338042</v>
      </c>
      <c r="M214" s="33">
        <f t="shared" si="26"/>
        <v>1.1465170863667105</v>
      </c>
      <c r="N214" s="34">
        <f t="shared" si="27"/>
        <v>2.0228493823042375</v>
      </c>
    </row>
    <row r="215" spans="1:14" hidden="1" outlineLevel="1" x14ac:dyDescent="0.3">
      <c r="A215" s="36"/>
      <c r="B215" s="50" t="s">
        <v>227</v>
      </c>
      <c r="C215" s="42">
        <f t="shared" si="21"/>
        <v>-14.868421052631579</v>
      </c>
      <c r="D215" s="48"/>
      <c r="E215" s="20">
        <v>84</v>
      </c>
      <c r="F215" s="14">
        <v>79</v>
      </c>
      <c r="G215" s="49">
        <f t="shared" si="22"/>
        <v>6.3291139240506329</v>
      </c>
      <c r="H215" s="33">
        <f t="shared" si="23"/>
        <v>0.33943508304036857</v>
      </c>
      <c r="I215" s="33">
        <f t="shared" si="24"/>
        <v>0.24819352811812756</v>
      </c>
      <c r="J215" s="20">
        <v>647</v>
      </c>
      <c r="K215" s="14">
        <v>760</v>
      </c>
      <c r="L215" s="49">
        <f t="shared" si="25"/>
        <v>-14.868421052631579</v>
      </c>
      <c r="M215" s="33">
        <f t="shared" si="26"/>
        <v>0.51477901101961254</v>
      </c>
      <c r="N215" s="34">
        <f t="shared" si="27"/>
        <v>0.45269891947915797</v>
      </c>
    </row>
    <row r="216" spans="1:14" hidden="1" outlineLevel="1" x14ac:dyDescent="0.3">
      <c r="A216" s="36"/>
      <c r="B216" s="50" t="s">
        <v>228</v>
      </c>
      <c r="C216" s="42">
        <f t="shared" si="21"/>
        <v>-68.468021814576105</v>
      </c>
      <c r="D216" s="48"/>
      <c r="E216" s="20">
        <v>110</v>
      </c>
      <c r="F216" s="14">
        <v>387</v>
      </c>
      <c r="G216" s="49">
        <f t="shared" si="22"/>
        <v>-71.576227390180875</v>
      </c>
      <c r="H216" s="33">
        <f t="shared" si="23"/>
        <v>0.44449832302905407</v>
      </c>
      <c r="I216" s="33">
        <f t="shared" si="24"/>
        <v>1.2158341187558908</v>
      </c>
      <c r="J216" s="20">
        <v>636</v>
      </c>
      <c r="K216" s="14">
        <v>2017</v>
      </c>
      <c r="L216" s="49">
        <f t="shared" si="25"/>
        <v>-68.468021814576105</v>
      </c>
      <c r="M216" s="33">
        <f t="shared" si="26"/>
        <v>0.50602697219238579</v>
      </c>
      <c r="N216" s="34">
        <f t="shared" si="27"/>
        <v>1.2014391060387652</v>
      </c>
    </row>
    <row r="217" spans="1:14" hidden="1" outlineLevel="1" x14ac:dyDescent="0.3">
      <c r="A217" s="36"/>
      <c r="B217" s="50" t="s">
        <v>229</v>
      </c>
      <c r="C217" s="42">
        <f t="shared" si="21"/>
        <v>-81.122448979591837</v>
      </c>
      <c r="D217" s="48"/>
      <c r="E217" s="20">
        <v>6</v>
      </c>
      <c r="F217" s="14">
        <v>75</v>
      </c>
      <c r="G217" s="49">
        <f t="shared" si="22"/>
        <v>-92</v>
      </c>
      <c r="H217" s="33">
        <f t="shared" si="23"/>
        <v>2.4245363074312038E-2</v>
      </c>
      <c r="I217" s="33">
        <f t="shared" si="24"/>
        <v>0.23562676720075398</v>
      </c>
      <c r="J217" s="20">
        <v>74</v>
      </c>
      <c r="K217" s="14">
        <v>392</v>
      </c>
      <c r="L217" s="49">
        <f t="shared" si="25"/>
        <v>-81.122448979591837</v>
      </c>
      <c r="M217" s="33">
        <f t="shared" si="26"/>
        <v>5.8877352110434815E-2</v>
      </c>
      <c r="N217" s="34">
        <f t="shared" si="27"/>
        <v>0.23349733741556572</v>
      </c>
    </row>
    <row r="218" spans="1:14" hidden="1" outlineLevel="1" x14ac:dyDescent="0.3">
      <c r="A218" s="36"/>
      <c r="B218" s="50" t="s">
        <v>230</v>
      </c>
      <c r="C218" s="42">
        <f t="shared" si="21"/>
        <v>-27.27272727272727</v>
      </c>
      <c r="D218" s="48"/>
      <c r="E218" s="20">
        <v>13</v>
      </c>
      <c r="F218" s="14">
        <v>1</v>
      </c>
      <c r="G218" s="49">
        <f t="shared" si="22"/>
        <v>1200</v>
      </c>
      <c r="H218" s="33">
        <f t="shared" si="23"/>
        <v>5.2531619994342742E-2</v>
      </c>
      <c r="I218" s="33">
        <f t="shared" si="24"/>
        <v>3.1416902293433871E-3</v>
      </c>
      <c r="J218" s="20">
        <v>40</v>
      </c>
      <c r="K218" s="14">
        <v>55</v>
      </c>
      <c r="L218" s="49">
        <f t="shared" si="25"/>
        <v>-27.27272727272727</v>
      </c>
      <c r="M218" s="33">
        <f t="shared" si="26"/>
        <v>3.1825595735370173E-2</v>
      </c>
      <c r="N218" s="34">
        <f t="shared" si="27"/>
        <v>3.2761106014939062E-2</v>
      </c>
    </row>
    <row r="219" spans="1:14" hidden="1" outlineLevel="1" x14ac:dyDescent="0.3">
      <c r="A219" s="36"/>
      <c r="B219" s="50" t="s">
        <v>231</v>
      </c>
      <c r="C219" s="42">
        <f t="shared" si="21"/>
        <v>-18.181818181818183</v>
      </c>
      <c r="D219" s="48"/>
      <c r="E219" s="20">
        <v>1</v>
      </c>
      <c r="F219" s="14">
        <v>6</v>
      </c>
      <c r="G219" s="49">
        <f t="shared" si="22"/>
        <v>-83.333333333333343</v>
      </c>
      <c r="H219" s="33">
        <f t="shared" si="23"/>
        <v>4.0408938457186724E-3</v>
      </c>
      <c r="I219" s="33">
        <f t="shared" si="24"/>
        <v>1.8850141376060323E-2</v>
      </c>
      <c r="J219" s="20">
        <v>27</v>
      </c>
      <c r="K219" s="14">
        <v>33</v>
      </c>
      <c r="L219" s="49">
        <f t="shared" si="25"/>
        <v>-18.181818181818183</v>
      </c>
      <c r="M219" s="33">
        <f t="shared" si="26"/>
        <v>2.1482277121374866E-2</v>
      </c>
      <c r="N219" s="34">
        <f t="shared" si="27"/>
        <v>1.9656663608963437E-2</v>
      </c>
    </row>
    <row r="220" spans="1:14" hidden="1" outlineLevel="1" x14ac:dyDescent="0.3">
      <c r="A220" s="36"/>
      <c r="B220" s="50" t="s">
        <v>232</v>
      </c>
      <c r="C220" s="42">
        <f t="shared" si="21"/>
        <v>100</v>
      </c>
      <c r="D220" s="48"/>
      <c r="E220" s="20">
        <v>0</v>
      </c>
      <c r="F220" s="14">
        <v>1</v>
      </c>
      <c r="G220" s="49">
        <f t="shared" si="22"/>
        <v>-100</v>
      </c>
      <c r="H220" s="33" t="str">
        <f t="shared" si="23"/>
        <v/>
      </c>
      <c r="I220" s="33">
        <f t="shared" si="24"/>
        <v>3.1416902293433871E-3</v>
      </c>
      <c r="J220" s="20">
        <v>8</v>
      </c>
      <c r="K220" s="14">
        <v>4</v>
      </c>
      <c r="L220" s="49">
        <f t="shared" si="25"/>
        <v>100</v>
      </c>
      <c r="M220" s="33">
        <f t="shared" si="26"/>
        <v>6.3651191470740351E-3</v>
      </c>
      <c r="N220" s="34">
        <f t="shared" si="27"/>
        <v>2.3826258919955683E-3</v>
      </c>
    </row>
    <row r="221" spans="1:14" hidden="1" outlineLevel="1" x14ac:dyDescent="0.3">
      <c r="A221" s="36"/>
      <c r="B221" s="50" t="s">
        <v>233</v>
      </c>
      <c r="C221" s="42">
        <f t="shared" si="21"/>
        <v>-95.348837209302332</v>
      </c>
      <c r="D221" s="48"/>
      <c r="E221" s="20">
        <v>1</v>
      </c>
      <c r="F221" s="14">
        <v>24</v>
      </c>
      <c r="G221" s="49">
        <f t="shared" si="22"/>
        <v>-95.833333333333343</v>
      </c>
      <c r="H221" s="33">
        <f t="shared" si="23"/>
        <v>4.0408938457186724E-3</v>
      </c>
      <c r="I221" s="33">
        <f t="shared" si="24"/>
        <v>7.540056550424129E-2</v>
      </c>
      <c r="J221" s="20">
        <v>4</v>
      </c>
      <c r="K221" s="14">
        <v>86</v>
      </c>
      <c r="L221" s="49">
        <f t="shared" si="25"/>
        <v>-95.348837209302332</v>
      </c>
      <c r="M221" s="33">
        <f t="shared" si="26"/>
        <v>3.1825595735370175E-3</v>
      </c>
      <c r="N221" s="34">
        <f t="shared" si="27"/>
        <v>5.1226456677904722E-2</v>
      </c>
    </row>
    <row r="222" spans="1:14" hidden="1" outlineLevel="1" x14ac:dyDescent="0.3">
      <c r="A222" s="36"/>
      <c r="B222" s="50" t="s">
        <v>234</v>
      </c>
      <c r="C222" s="42">
        <f t="shared" si="21"/>
        <v>300</v>
      </c>
      <c r="D222" s="48"/>
      <c r="E222" s="20">
        <v>0</v>
      </c>
      <c r="F222" s="14">
        <v>0</v>
      </c>
      <c r="G222" s="49" t="str">
        <f t="shared" si="22"/>
        <v/>
      </c>
      <c r="H222" s="33" t="str">
        <f t="shared" si="23"/>
        <v/>
      </c>
      <c r="I222" s="33" t="str">
        <f t="shared" si="24"/>
        <v/>
      </c>
      <c r="J222" s="20">
        <v>4</v>
      </c>
      <c r="K222" s="14">
        <v>1</v>
      </c>
      <c r="L222" s="49">
        <f t="shared" si="25"/>
        <v>300</v>
      </c>
      <c r="M222" s="33">
        <f t="shared" si="26"/>
        <v>3.1825595735370175E-3</v>
      </c>
      <c r="N222" s="34">
        <f t="shared" si="27"/>
        <v>5.9565647299889208E-4</v>
      </c>
    </row>
    <row r="223" spans="1:14" hidden="1" outlineLevel="1" x14ac:dyDescent="0.3">
      <c r="A223" s="36"/>
      <c r="B223" s="50" t="s">
        <v>235</v>
      </c>
      <c r="C223" s="42">
        <f t="shared" si="21"/>
        <v>-97.297297297297305</v>
      </c>
      <c r="D223" s="48"/>
      <c r="E223" s="20">
        <v>0</v>
      </c>
      <c r="F223" s="14">
        <v>0</v>
      </c>
      <c r="G223" s="49" t="str">
        <f t="shared" si="22"/>
        <v/>
      </c>
      <c r="H223" s="33" t="str">
        <f t="shared" si="23"/>
        <v/>
      </c>
      <c r="I223" s="33" t="str">
        <f t="shared" si="24"/>
        <v/>
      </c>
      <c r="J223" s="20">
        <v>1</v>
      </c>
      <c r="K223" s="14">
        <v>37</v>
      </c>
      <c r="L223" s="49">
        <f t="shared" si="25"/>
        <v>-97.297297297297305</v>
      </c>
      <c r="M223" s="33">
        <f t="shared" si="26"/>
        <v>7.9563989338425438E-4</v>
      </c>
      <c r="N223" s="34">
        <f t="shared" si="27"/>
        <v>2.2039289500959007E-2</v>
      </c>
    </row>
    <row r="224" spans="1:14" hidden="1" outlineLevel="1" x14ac:dyDescent="0.3">
      <c r="A224" s="36"/>
      <c r="B224" s="50" t="s">
        <v>236</v>
      </c>
      <c r="C224" s="42">
        <f t="shared" si="21"/>
        <v>-100</v>
      </c>
      <c r="D224" s="48"/>
      <c r="E224" s="20">
        <v>0</v>
      </c>
      <c r="F224" s="14">
        <v>1</v>
      </c>
      <c r="G224" s="49">
        <f t="shared" si="22"/>
        <v>-100</v>
      </c>
      <c r="H224" s="33" t="str">
        <f t="shared" si="23"/>
        <v/>
      </c>
      <c r="I224" s="33">
        <f t="shared" si="24"/>
        <v>3.1416902293433871E-3</v>
      </c>
      <c r="J224" s="20">
        <v>0</v>
      </c>
      <c r="K224" s="14">
        <v>11</v>
      </c>
      <c r="L224" s="49">
        <f t="shared" si="25"/>
        <v>-100</v>
      </c>
      <c r="M224" s="33" t="str">
        <f t="shared" si="26"/>
        <v/>
      </c>
      <c r="N224" s="34">
        <f t="shared" si="27"/>
        <v>6.5522212029878128E-3</v>
      </c>
    </row>
    <row r="225" spans="1:14" collapsed="1" x14ac:dyDescent="0.3">
      <c r="A225" s="36" t="s">
        <v>237</v>
      </c>
      <c r="B225" s="1" t="s">
        <v>238</v>
      </c>
      <c r="C225" s="42">
        <f t="shared" si="21"/>
        <v>-22.489082969432314</v>
      </c>
      <c r="D225" s="48"/>
      <c r="E225" s="20">
        <v>240</v>
      </c>
      <c r="F225" s="14">
        <v>361</v>
      </c>
      <c r="G225" s="49">
        <f t="shared" si="22"/>
        <v>-33.518005540166207</v>
      </c>
      <c r="H225" s="33">
        <f t="shared" si="23"/>
        <v>0.96981452297248161</v>
      </c>
      <c r="I225" s="33">
        <f t="shared" si="24"/>
        <v>1.1341501727929626</v>
      </c>
      <c r="J225" s="20">
        <v>1420</v>
      </c>
      <c r="K225" s="14">
        <v>1832</v>
      </c>
      <c r="L225" s="49">
        <f t="shared" si="25"/>
        <v>-22.489082969432314</v>
      </c>
      <c r="M225" s="33">
        <f t="shared" si="26"/>
        <v>1.1298086486056411</v>
      </c>
      <c r="N225" s="34">
        <f t="shared" si="27"/>
        <v>1.0912426585339703</v>
      </c>
    </row>
    <row r="226" spans="1:14" hidden="1" outlineLevel="1" x14ac:dyDescent="0.3">
      <c r="A226" s="36"/>
      <c r="B226" s="50" t="s">
        <v>239</v>
      </c>
      <c r="C226" s="42">
        <f t="shared" si="21"/>
        <v>-3.3419023136246784</v>
      </c>
      <c r="D226" s="48"/>
      <c r="E226" s="20">
        <v>141</v>
      </c>
      <c r="F226" s="14">
        <v>122</v>
      </c>
      <c r="G226" s="49">
        <f t="shared" si="22"/>
        <v>15.573770491803279</v>
      </c>
      <c r="H226" s="33">
        <f t="shared" si="23"/>
        <v>0.56976603224633293</v>
      </c>
      <c r="I226" s="33">
        <f t="shared" si="24"/>
        <v>0.38328620797989321</v>
      </c>
      <c r="J226" s="20">
        <v>752</v>
      </c>
      <c r="K226" s="14">
        <v>778</v>
      </c>
      <c r="L226" s="49">
        <f t="shared" si="25"/>
        <v>-3.3419023136246784</v>
      </c>
      <c r="M226" s="33">
        <f t="shared" si="26"/>
        <v>0.59832119982495924</v>
      </c>
      <c r="N226" s="34">
        <f t="shared" si="27"/>
        <v>0.46342073599313804</v>
      </c>
    </row>
    <row r="227" spans="1:14" hidden="1" outlineLevel="1" x14ac:dyDescent="0.3">
      <c r="A227" s="36"/>
      <c r="B227" s="50" t="s">
        <v>240</v>
      </c>
      <c r="C227" s="42">
        <f t="shared" si="21"/>
        <v>-48.124191461837</v>
      </c>
      <c r="D227" s="48"/>
      <c r="E227" s="20">
        <v>57</v>
      </c>
      <c r="F227" s="14">
        <v>170</v>
      </c>
      <c r="G227" s="49">
        <f t="shared" si="22"/>
        <v>-66.470588235294116</v>
      </c>
      <c r="H227" s="33">
        <f t="shared" si="23"/>
        <v>0.23033094920596434</v>
      </c>
      <c r="I227" s="33">
        <f t="shared" si="24"/>
        <v>0.53408733898837579</v>
      </c>
      <c r="J227" s="20">
        <v>401</v>
      </c>
      <c r="K227" s="14">
        <v>773</v>
      </c>
      <c r="L227" s="49">
        <f t="shared" si="25"/>
        <v>-48.124191461837</v>
      </c>
      <c r="M227" s="33">
        <f t="shared" si="26"/>
        <v>0.31905159724708598</v>
      </c>
      <c r="N227" s="34">
        <f t="shared" si="27"/>
        <v>0.46044245362814362</v>
      </c>
    </row>
    <row r="228" spans="1:14" hidden="1" outlineLevel="1" x14ac:dyDescent="0.3">
      <c r="A228" s="36"/>
      <c r="B228" s="50" t="s">
        <v>241</v>
      </c>
      <c r="C228" s="42">
        <f t="shared" si="21"/>
        <v>-4.9822064056939501</v>
      </c>
      <c r="D228" s="48"/>
      <c r="E228" s="20">
        <v>42</v>
      </c>
      <c r="F228" s="14">
        <v>69</v>
      </c>
      <c r="G228" s="49">
        <f t="shared" si="22"/>
        <v>-39.130434782608695</v>
      </c>
      <c r="H228" s="33">
        <f t="shared" si="23"/>
        <v>0.16971754152018428</v>
      </c>
      <c r="I228" s="33">
        <f t="shared" si="24"/>
        <v>0.21677662582469368</v>
      </c>
      <c r="J228" s="20">
        <v>267</v>
      </c>
      <c r="K228" s="14">
        <v>281</v>
      </c>
      <c r="L228" s="49">
        <f t="shared" si="25"/>
        <v>-4.9822064056939501</v>
      </c>
      <c r="M228" s="33">
        <f t="shared" si="26"/>
        <v>0.2124358515335959</v>
      </c>
      <c r="N228" s="34">
        <f t="shared" si="27"/>
        <v>0.16737946891268868</v>
      </c>
    </row>
    <row r="229" spans="1:14" collapsed="1" x14ac:dyDescent="0.3">
      <c r="A229" s="36" t="s">
        <v>242</v>
      </c>
      <c r="B229" s="1" t="s">
        <v>243</v>
      </c>
      <c r="C229" s="42">
        <f t="shared" si="21"/>
        <v>12.610837438423644</v>
      </c>
      <c r="D229" s="48"/>
      <c r="E229" s="20">
        <v>298</v>
      </c>
      <c r="F229" s="14">
        <v>225</v>
      </c>
      <c r="G229" s="49">
        <f t="shared" si="22"/>
        <v>32.444444444444443</v>
      </c>
      <c r="H229" s="33">
        <f t="shared" si="23"/>
        <v>1.2041863660241645</v>
      </c>
      <c r="I229" s="33">
        <f t="shared" si="24"/>
        <v>0.70688030160226201</v>
      </c>
      <c r="J229" s="20">
        <v>1143</v>
      </c>
      <c r="K229" s="14">
        <v>1015</v>
      </c>
      <c r="L229" s="49">
        <f t="shared" si="25"/>
        <v>12.610837438423644</v>
      </c>
      <c r="M229" s="33">
        <f t="shared" si="26"/>
        <v>0.90941639813820263</v>
      </c>
      <c r="N229" s="34">
        <f t="shared" si="27"/>
        <v>0.6045913200938754</v>
      </c>
    </row>
    <row r="230" spans="1:14" hidden="1" outlineLevel="1" x14ac:dyDescent="0.3">
      <c r="A230" s="36"/>
      <c r="B230" s="50" t="s">
        <v>244</v>
      </c>
      <c r="C230" s="42">
        <f t="shared" si="21"/>
        <v>96.571428571428569</v>
      </c>
      <c r="D230" s="48"/>
      <c r="E230" s="20">
        <v>95</v>
      </c>
      <c r="F230" s="14">
        <v>52</v>
      </c>
      <c r="G230" s="49">
        <f t="shared" si="22"/>
        <v>82.692307692307693</v>
      </c>
      <c r="H230" s="33">
        <f t="shared" si="23"/>
        <v>0.3838849153432739</v>
      </c>
      <c r="I230" s="33">
        <f t="shared" si="24"/>
        <v>0.1633678919258561</v>
      </c>
      <c r="J230" s="20">
        <v>344</v>
      </c>
      <c r="K230" s="14">
        <v>175</v>
      </c>
      <c r="L230" s="49">
        <f t="shared" si="25"/>
        <v>96.571428571428569</v>
      </c>
      <c r="M230" s="33">
        <f t="shared" si="26"/>
        <v>0.27370012332418348</v>
      </c>
      <c r="N230" s="34">
        <f t="shared" si="27"/>
        <v>0.10423988277480613</v>
      </c>
    </row>
    <row r="231" spans="1:14" hidden="1" outlineLevel="1" x14ac:dyDescent="0.3">
      <c r="A231" s="36"/>
      <c r="B231" s="50">
        <v>911</v>
      </c>
      <c r="C231" s="42">
        <f t="shared" si="21"/>
        <v>78.431372549019613</v>
      </c>
      <c r="D231" s="48"/>
      <c r="E231" s="20">
        <v>63</v>
      </c>
      <c r="F231" s="14">
        <v>45</v>
      </c>
      <c r="G231" s="49">
        <f t="shared" si="22"/>
        <v>40</v>
      </c>
      <c r="H231" s="33">
        <f t="shared" si="23"/>
        <v>0.25457631228027638</v>
      </c>
      <c r="I231" s="33">
        <f t="shared" si="24"/>
        <v>0.14137606032045241</v>
      </c>
      <c r="J231" s="20">
        <v>273</v>
      </c>
      <c r="K231" s="14">
        <v>153</v>
      </c>
      <c r="L231" s="49">
        <f t="shared" si="25"/>
        <v>78.431372549019613</v>
      </c>
      <c r="M231" s="33">
        <f t="shared" si="26"/>
        <v>0.21720969089390141</v>
      </c>
      <c r="N231" s="34">
        <f t="shared" si="27"/>
        <v>9.1135440368830492E-2</v>
      </c>
    </row>
    <row r="232" spans="1:14" hidden="1" outlineLevel="1" x14ac:dyDescent="0.3">
      <c r="A232" s="36"/>
      <c r="B232" s="50" t="s">
        <v>245</v>
      </c>
      <c r="C232" s="42">
        <f t="shared" si="21"/>
        <v>-50.578034682080933</v>
      </c>
      <c r="D232" s="48"/>
      <c r="E232" s="20">
        <v>51</v>
      </c>
      <c r="F232" s="14">
        <v>51</v>
      </c>
      <c r="G232" s="49">
        <f t="shared" si="22"/>
        <v>0</v>
      </c>
      <c r="H232" s="33">
        <f t="shared" si="23"/>
        <v>0.20608558613165232</v>
      </c>
      <c r="I232" s="33">
        <f t="shared" si="24"/>
        <v>0.16022620169651272</v>
      </c>
      <c r="J232" s="20">
        <v>171</v>
      </c>
      <c r="K232" s="14">
        <v>346</v>
      </c>
      <c r="L232" s="49">
        <f t="shared" si="25"/>
        <v>-50.578034682080933</v>
      </c>
      <c r="M232" s="33">
        <f t="shared" si="26"/>
        <v>0.13605442176870747</v>
      </c>
      <c r="N232" s="34">
        <f t="shared" si="27"/>
        <v>0.20609713965761664</v>
      </c>
    </row>
    <row r="233" spans="1:14" hidden="1" outlineLevel="1" x14ac:dyDescent="0.3">
      <c r="A233" s="36"/>
      <c r="B233" s="50" t="s">
        <v>246</v>
      </c>
      <c r="C233" s="42">
        <f t="shared" si="21"/>
        <v>-46.808510638297875</v>
      </c>
      <c r="D233" s="48"/>
      <c r="E233" s="20">
        <v>27</v>
      </c>
      <c r="F233" s="14">
        <v>50</v>
      </c>
      <c r="G233" s="49">
        <f t="shared" si="22"/>
        <v>-46</v>
      </c>
      <c r="H233" s="33">
        <f t="shared" si="23"/>
        <v>0.10910413383440416</v>
      </c>
      <c r="I233" s="33">
        <f t="shared" si="24"/>
        <v>0.15708451146716934</v>
      </c>
      <c r="J233" s="20">
        <v>125</v>
      </c>
      <c r="K233" s="14">
        <v>235</v>
      </c>
      <c r="L233" s="49">
        <f t="shared" si="25"/>
        <v>-46.808510638297875</v>
      </c>
      <c r="M233" s="33">
        <f t="shared" si="26"/>
        <v>9.9454986673031792E-2</v>
      </c>
      <c r="N233" s="34">
        <f t="shared" si="27"/>
        <v>0.13997927115473965</v>
      </c>
    </row>
    <row r="234" spans="1:14" hidden="1" outlineLevel="1" x14ac:dyDescent="0.3">
      <c r="A234" s="36"/>
      <c r="B234" s="50">
        <v>718</v>
      </c>
      <c r="C234" s="42">
        <f t="shared" si="21"/>
        <v>13.20754716981132</v>
      </c>
      <c r="D234" s="48"/>
      <c r="E234" s="20">
        <v>25</v>
      </c>
      <c r="F234" s="14">
        <v>27</v>
      </c>
      <c r="G234" s="49">
        <f t="shared" si="22"/>
        <v>-7.4074074074074066</v>
      </c>
      <c r="H234" s="33">
        <f t="shared" si="23"/>
        <v>0.10102234614296683</v>
      </c>
      <c r="I234" s="33">
        <f t="shared" si="24"/>
        <v>8.4825636192271431E-2</v>
      </c>
      <c r="J234" s="20">
        <v>120</v>
      </c>
      <c r="K234" s="14">
        <v>106</v>
      </c>
      <c r="L234" s="49">
        <f t="shared" si="25"/>
        <v>13.20754716981132</v>
      </c>
      <c r="M234" s="33">
        <f t="shared" si="26"/>
        <v>9.5476787206110511E-2</v>
      </c>
      <c r="N234" s="34">
        <f t="shared" si="27"/>
        <v>6.313958613788255E-2</v>
      </c>
    </row>
    <row r="235" spans="1:14" hidden="1" outlineLevel="1" x14ac:dyDescent="0.3">
      <c r="A235" s="36"/>
      <c r="B235" s="50" t="s">
        <v>247</v>
      </c>
      <c r="C235" s="42" t="str">
        <f t="shared" si="21"/>
        <v/>
      </c>
      <c r="D235" s="48"/>
      <c r="E235" s="20">
        <v>37</v>
      </c>
      <c r="F235" s="14">
        <v>0</v>
      </c>
      <c r="G235" s="49" t="str">
        <f t="shared" si="22"/>
        <v/>
      </c>
      <c r="H235" s="33">
        <f t="shared" si="23"/>
        <v>0.14951307229159091</v>
      </c>
      <c r="I235" s="33" t="str">
        <f t="shared" si="24"/>
        <v/>
      </c>
      <c r="J235" s="20">
        <v>110</v>
      </c>
      <c r="K235" s="14">
        <v>0</v>
      </c>
      <c r="L235" s="49" t="str">
        <f t="shared" si="25"/>
        <v/>
      </c>
      <c r="M235" s="33">
        <f t="shared" si="26"/>
        <v>8.7520388272267977E-2</v>
      </c>
      <c r="N235" s="34" t="str">
        <f t="shared" si="27"/>
        <v/>
      </c>
    </row>
    <row r="236" spans="1:14" collapsed="1" x14ac:dyDescent="0.3">
      <c r="A236" s="36" t="s">
        <v>248</v>
      </c>
      <c r="B236" s="1" t="s">
        <v>249</v>
      </c>
      <c r="C236" s="42">
        <f t="shared" si="21"/>
        <v>-31.776315789473685</v>
      </c>
      <c r="D236" s="48"/>
      <c r="E236" s="20">
        <v>267</v>
      </c>
      <c r="F236" s="14">
        <v>225</v>
      </c>
      <c r="G236" s="49">
        <f t="shared" si="22"/>
        <v>18.666666666666668</v>
      </c>
      <c r="H236" s="33">
        <f t="shared" si="23"/>
        <v>1.0789186568068856</v>
      </c>
      <c r="I236" s="33">
        <f t="shared" si="24"/>
        <v>0.70688030160226201</v>
      </c>
      <c r="J236" s="20">
        <v>1037</v>
      </c>
      <c r="K236" s="14">
        <v>1520</v>
      </c>
      <c r="L236" s="49">
        <f t="shared" si="25"/>
        <v>-31.776315789473685</v>
      </c>
      <c r="M236" s="33">
        <f t="shared" si="26"/>
        <v>0.82507856943947167</v>
      </c>
      <c r="N236" s="34">
        <f t="shared" si="27"/>
        <v>0.90539783895831594</v>
      </c>
    </row>
    <row r="237" spans="1:14" hidden="1" outlineLevel="1" x14ac:dyDescent="0.3">
      <c r="A237" s="36"/>
      <c r="B237" s="50" t="s">
        <v>250</v>
      </c>
      <c r="C237" s="42">
        <f t="shared" si="21"/>
        <v>-26.628895184135974</v>
      </c>
      <c r="D237" s="48"/>
      <c r="E237" s="20">
        <v>42</v>
      </c>
      <c r="F237" s="14">
        <v>74</v>
      </c>
      <c r="G237" s="49">
        <f t="shared" si="22"/>
        <v>-43.243243243243242</v>
      </c>
      <c r="H237" s="33">
        <f t="shared" si="23"/>
        <v>0.16971754152018428</v>
      </c>
      <c r="I237" s="33">
        <f t="shared" si="24"/>
        <v>0.2324850769714106</v>
      </c>
      <c r="J237" s="20">
        <v>259</v>
      </c>
      <c r="K237" s="14">
        <v>353</v>
      </c>
      <c r="L237" s="49">
        <f t="shared" si="25"/>
        <v>-26.628895184135974</v>
      </c>
      <c r="M237" s="33">
        <f t="shared" si="26"/>
        <v>0.20607073238652188</v>
      </c>
      <c r="N237" s="34">
        <f t="shared" si="27"/>
        <v>0.2102667349686089</v>
      </c>
    </row>
    <row r="238" spans="1:14" hidden="1" outlineLevel="1" x14ac:dyDescent="0.3">
      <c r="A238" s="36"/>
      <c r="B238" s="50" t="s">
        <v>251</v>
      </c>
      <c r="C238" s="42">
        <f t="shared" si="21"/>
        <v>46.198830409356724</v>
      </c>
      <c r="D238" s="48"/>
      <c r="E238" s="20">
        <v>60</v>
      </c>
      <c r="F238" s="14">
        <v>29</v>
      </c>
      <c r="G238" s="49">
        <f t="shared" si="22"/>
        <v>106.89655172413792</v>
      </c>
      <c r="H238" s="33">
        <f t="shared" si="23"/>
        <v>0.2424536307431204</v>
      </c>
      <c r="I238" s="33">
        <f t="shared" si="24"/>
        <v>9.1109016650958219E-2</v>
      </c>
      <c r="J238" s="20">
        <v>250</v>
      </c>
      <c r="K238" s="14">
        <v>171</v>
      </c>
      <c r="L238" s="49">
        <f t="shared" si="25"/>
        <v>46.198830409356724</v>
      </c>
      <c r="M238" s="33">
        <f t="shared" si="26"/>
        <v>0.19890997334606358</v>
      </c>
      <c r="N238" s="34">
        <f t="shared" si="27"/>
        <v>0.10185725688281054</v>
      </c>
    </row>
    <row r="239" spans="1:14" hidden="1" outlineLevel="1" x14ac:dyDescent="0.3">
      <c r="A239" s="36"/>
      <c r="B239" s="50" t="s">
        <v>252</v>
      </c>
      <c r="C239" s="42">
        <f t="shared" si="21"/>
        <v>260.9375</v>
      </c>
      <c r="D239" s="48"/>
      <c r="E239" s="20">
        <v>74</v>
      </c>
      <c r="F239" s="14">
        <v>14</v>
      </c>
      <c r="G239" s="49">
        <f t="shared" si="22"/>
        <v>428.57142857142856</v>
      </c>
      <c r="H239" s="33">
        <f t="shared" si="23"/>
        <v>0.29902614458318183</v>
      </c>
      <c r="I239" s="33">
        <f t="shared" si="24"/>
        <v>4.3983663210807412E-2</v>
      </c>
      <c r="J239" s="20">
        <v>231</v>
      </c>
      <c r="K239" s="14">
        <v>64</v>
      </c>
      <c r="L239" s="49">
        <f t="shared" si="25"/>
        <v>260.9375</v>
      </c>
      <c r="M239" s="33">
        <f t="shared" si="26"/>
        <v>0.18379281537176273</v>
      </c>
      <c r="N239" s="34">
        <f t="shared" si="27"/>
        <v>3.8122014271929093E-2</v>
      </c>
    </row>
    <row r="240" spans="1:14" hidden="1" outlineLevel="1" x14ac:dyDescent="0.3">
      <c r="A240" s="36"/>
      <c r="B240" s="50" t="s">
        <v>253</v>
      </c>
      <c r="C240" s="42">
        <f t="shared" si="21"/>
        <v>-79.87987987987988</v>
      </c>
      <c r="D240" s="48"/>
      <c r="E240" s="20">
        <v>45</v>
      </c>
      <c r="F240" s="14">
        <v>58</v>
      </c>
      <c r="G240" s="49">
        <f t="shared" si="22"/>
        <v>-22.413793103448278</v>
      </c>
      <c r="H240" s="33">
        <f t="shared" si="23"/>
        <v>0.18184022305734029</v>
      </c>
      <c r="I240" s="33">
        <f t="shared" si="24"/>
        <v>0.18221803330191644</v>
      </c>
      <c r="J240" s="20">
        <v>134</v>
      </c>
      <c r="K240" s="14">
        <v>666</v>
      </c>
      <c r="L240" s="49">
        <f t="shared" si="25"/>
        <v>-79.87987987987988</v>
      </c>
      <c r="M240" s="33">
        <f t="shared" si="26"/>
        <v>0.10661574571349007</v>
      </c>
      <c r="N240" s="34">
        <f t="shared" si="27"/>
        <v>0.39670721101726214</v>
      </c>
    </row>
    <row r="241" spans="1:14" hidden="1" outlineLevel="1" x14ac:dyDescent="0.3">
      <c r="A241" s="36"/>
      <c r="B241" s="50" t="s">
        <v>254</v>
      </c>
      <c r="C241" s="42">
        <f t="shared" si="21"/>
        <v>0</v>
      </c>
      <c r="D241" s="48"/>
      <c r="E241" s="20">
        <v>28</v>
      </c>
      <c r="F241" s="14">
        <v>21</v>
      </c>
      <c r="G241" s="49">
        <f t="shared" si="22"/>
        <v>33.333333333333329</v>
      </c>
      <c r="H241" s="33">
        <f t="shared" si="23"/>
        <v>0.11314502768012284</v>
      </c>
      <c r="I241" s="33">
        <f t="shared" si="24"/>
        <v>6.5975494816211122E-2</v>
      </c>
      <c r="J241" s="20">
        <v>69</v>
      </c>
      <c r="K241" s="14">
        <v>69</v>
      </c>
      <c r="L241" s="49">
        <f t="shared" si="25"/>
        <v>0</v>
      </c>
      <c r="M241" s="33">
        <f t="shared" si="26"/>
        <v>5.4899152643513548E-2</v>
      </c>
      <c r="N241" s="34">
        <f t="shared" si="27"/>
        <v>4.1100296636923557E-2</v>
      </c>
    </row>
    <row r="242" spans="1:14" hidden="1" outlineLevel="1" x14ac:dyDescent="0.3">
      <c r="A242" s="36"/>
      <c r="B242" s="50" t="s">
        <v>255</v>
      </c>
      <c r="C242" s="42">
        <f t="shared" si="21"/>
        <v>25</v>
      </c>
      <c r="D242" s="48"/>
      <c r="E242" s="20">
        <v>8</v>
      </c>
      <c r="F242" s="14">
        <v>0</v>
      </c>
      <c r="G242" s="49" t="str">
        <f t="shared" si="22"/>
        <v/>
      </c>
      <c r="H242" s="33">
        <f t="shared" si="23"/>
        <v>3.232715076574938E-2</v>
      </c>
      <c r="I242" s="33" t="str">
        <f t="shared" si="24"/>
        <v/>
      </c>
      <c r="J242" s="20">
        <v>40</v>
      </c>
      <c r="K242" s="14">
        <v>32</v>
      </c>
      <c r="L242" s="49">
        <f t="shared" si="25"/>
        <v>25</v>
      </c>
      <c r="M242" s="33">
        <f t="shared" si="26"/>
        <v>3.1825595735370173E-2</v>
      </c>
      <c r="N242" s="34">
        <f t="shared" si="27"/>
        <v>1.9061007135964547E-2</v>
      </c>
    </row>
    <row r="243" spans="1:14" hidden="1" outlineLevel="1" x14ac:dyDescent="0.3">
      <c r="A243" s="36"/>
      <c r="B243" s="50" t="s">
        <v>256</v>
      </c>
      <c r="C243" s="42">
        <f t="shared" si="21"/>
        <v>-71.15384615384616</v>
      </c>
      <c r="D243" s="48"/>
      <c r="E243" s="20">
        <v>5</v>
      </c>
      <c r="F243" s="14">
        <v>20</v>
      </c>
      <c r="G243" s="49">
        <f t="shared" si="22"/>
        <v>-75</v>
      </c>
      <c r="H243" s="33">
        <f t="shared" si="23"/>
        <v>2.0204469228593366E-2</v>
      </c>
      <c r="I243" s="33">
        <f t="shared" si="24"/>
        <v>6.2833804586867728E-2</v>
      </c>
      <c r="J243" s="20">
        <v>30</v>
      </c>
      <c r="K243" s="14">
        <v>104</v>
      </c>
      <c r="L243" s="49">
        <f t="shared" si="25"/>
        <v>-71.15384615384616</v>
      </c>
      <c r="M243" s="33">
        <f t="shared" si="26"/>
        <v>2.3869196801527628E-2</v>
      </c>
      <c r="N243" s="34">
        <f t="shared" si="27"/>
        <v>6.1948273191884777E-2</v>
      </c>
    </row>
    <row r="244" spans="1:14" hidden="1" outlineLevel="1" x14ac:dyDescent="0.3">
      <c r="A244" s="36"/>
      <c r="B244" s="50" t="s">
        <v>257</v>
      </c>
      <c r="C244" s="42">
        <f t="shared" si="21"/>
        <v>-73.584905660377359</v>
      </c>
      <c r="D244" s="48"/>
      <c r="E244" s="20">
        <v>4</v>
      </c>
      <c r="F244" s="14">
        <v>8</v>
      </c>
      <c r="G244" s="49">
        <f t="shared" si="22"/>
        <v>-50</v>
      </c>
      <c r="H244" s="33">
        <f t="shared" si="23"/>
        <v>1.616357538287469E-2</v>
      </c>
      <c r="I244" s="33">
        <f t="shared" si="24"/>
        <v>2.5133521834747097E-2</v>
      </c>
      <c r="J244" s="20">
        <v>14</v>
      </c>
      <c r="K244" s="14">
        <v>53</v>
      </c>
      <c r="L244" s="49">
        <f t="shared" si="25"/>
        <v>-73.584905660377359</v>
      </c>
      <c r="M244" s="33">
        <f t="shared" si="26"/>
        <v>1.1138958507379561E-2</v>
      </c>
      <c r="N244" s="34">
        <f t="shared" si="27"/>
        <v>3.1569793068941275E-2</v>
      </c>
    </row>
    <row r="245" spans="1:14" hidden="1" outlineLevel="1" x14ac:dyDescent="0.3">
      <c r="A245" s="36"/>
      <c r="B245" s="50" t="s">
        <v>258</v>
      </c>
      <c r="C245" s="42">
        <f t="shared" si="21"/>
        <v>150</v>
      </c>
      <c r="D245" s="48"/>
      <c r="E245" s="20">
        <v>1</v>
      </c>
      <c r="F245" s="14">
        <v>0</v>
      </c>
      <c r="G245" s="49" t="str">
        <f t="shared" si="22"/>
        <v/>
      </c>
      <c r="H245" s="33">
        <f t="shared" si="23"/>
        <v>4.0408938457186724E-3</v>
      </c>
      <c r="I245" s="33" t="str">
        <f t="shared" si="24"/>
        <v/>
      </c>
      <c r="J245" s="20">
        <v>10</v>
      </c>
      <c r="K245" s="14">
        <v>4</v>
      </c>
      <c r="L245" s="49">
        <f t="shared" si="25"/>
        <v>150</v>
      </c>
      <c r="M245" s="33">
        <f t="shared" si="26"/>
        <v>7.9563989338425432E-3</v>
      </c>
      <c r="N245" s="34">
        <f t="shared" si="27"/>
        <v>2.3826258919955683E-3</v>
      </c>
    </row>
    <row r="246" spans="1:14" hidden="1" outlineLevel="1" x14ac:dyDescent="0.3">
      <c r="A246" s="36"/>
      <c r="B246" s="50" t="s">
        <v>259</v>
      </c>
      <c r="C246" s="42">
        <f t="shared" si="21"/>
        <v>-100</v>
      </c>
      <c r="D246" s="48"/>
      <c r="E246" s="20">
        <v>0</v>
      </c>
      <c r="F246" s="14">
        <v>1</v>
      </c>
      <c r="G246" s="49">
        <f t="shared" si="22"/>
        <v>-100</v>
      </c>
      <c r="H246" s="33" t="str">
        <f t="shared" si="23"/>
        <v/>
      </c>
      <c r="I246" s="33">
        <f t="shared" si="24"/>
        <v>3.1416902293433871E-3</v>
      </c>
      <c r="J246" s="20">
        <v>0</v>
      </c>
      <c r="K246" s="14">
        <v>2</v>
      </c>
      <c r="L246" s="49">
        <f t="shared" si="25"/>
        <v>-100</v>
      </c>
      <c r="M246" s="33" t="str">
        <f t="shared" si="26"/>
        <v/>
      </c>
      <c r="N246" s="34">
        <f t="shared" si="27"/>
        <v>1.1913129459977842E-3</v>
      </c>
    </row>
    <row r="247" spans="1:14" hidden="1" outlineLevel="1" x14ac:dyDescent="0.3">
      <c r="A247" s="36"/>
      <c r="B247" s="50" t="s">
        <v>260</v>
      </c>
      <c r="C247" s="42">
        <f t="shared" si="21"/>
        <v>-100</v>
      </c>
      <c r="D247" s="48"/>
      <c r="E247" s="20">
        <v>0</v>
      </c>
      <c r="F247" s="14">
        <v>0</v>
      </c>
      <c r="G247" s="49" t="str">
        <f t="shared" si="22"/>
        <v/>
      </c>
      <c r="H247" s="33" t="str">
        <f t="shared" si="23"/>
        <v/>
      </c>
      <c r="I247" s="33" t="str">
        <f t="shared" si="24"/>
        <v/>
      </c>
      <c r="J247" s="20">
        <v>0</v>
      </c>
      <c r="K247" s="14">
        <v>2</v>
      </c>
      <c r="L247" s="49">
        <f t="shared" si="25"/>
        <v>-100</v>
      </c>
      <c r="M247" s="33" t="str">
        <f t="shared" si="26"/>
        <v/>
      </c>
      <c r="N247" s="34">
        <f t="shared" si="27"/>
        <v>1.1913129459977842E-3</v>
      </c>
    </row>
    <row r="248" spans="1:14" collapsed="1" x14ac:dyDescent="0.3">
      <c r="A248" s="36" t="s">
        <v>261</v>
      </c>
      <c r="B248" s="1" t="s">
        <v>262</v>
      </c>
      <c r="C248" s="42">
        <f t="shared" si="21"/>
        <v>-30.259365994236308</v>
      </c>
      <c r="D248" s="48"/>
      <c r="E248" s="20">
        <v>233</v>
      </c>
      <c r="F248" s="14">
        <v>310</v>
      </c>
      <c r="G248" s="49">
        <f t="shared" si="22"/>
        <v>-24.838709677419356</v>
      </c>
      <c r="H248" s="33">
        <f t="shared" si="23"/>
        <v>0.94152826605245088</v>
      </c>
      <c r="I248" s="33">
        <f t="shared" si="24"/>
        <v>0.9739239710964499</v>
      </c>
      <c r="J248" s="20">
        <v>968</v>
      </c>
      <c r="K248" s="14">
        <v>1388</v>
      </c>
      <c r="L248" s="49">
        <f t="shared" si="25"/>
        <v>-30.259365994236308</v>
      </c>
      <c r="M248" s="33">
        <f t="shared" si="26"/>
        <v>0.77017941679595814</v>
      </c>
      <c r="N248" s="34">
        <f t="shared" si="27"/>
        <v>0.82677118452246212</v>
      </c>
    </row>
    <row r="249" spans="1:14" hidden="1" outlineLevel="1" x14ac:dyDescent="0.3">
      <c r="A249" s="36"/>
      <c r="B249" s="50" t="s">
        <v>263</v>
      </c>
      <c r="C249" s="42">
        <f t="shared" si="21"/>
        <v>5.8510638297872344</v>
      </c>
      <c r="D249" s="48"/>
      <c r="E249" s="20">
        <v>112</v>
      </c>
      <c r="F249" s="14">
        <v>88</v>
      </c>
      <c r="G249" s="49">
        <f t="shared" si="22"/>
        <v>27.27272727272727</v>
      </c>
      <c r="H249" s="33">
        <f t="shared" si="23"/>
        <v>0.45258011072049137</v>
      </c>
      <c r="I249" s="33">
        <f t="shared" si="24"/>
        <v>0.27646874018221801</v>
      </c>
      <c r="J249" s="20">
        <v>398</v>
      </c>
      <c r="K249" s="14">
        <v>376</v>
      </c>
      <c r="L249" s="49">
        <f t="shared" si="25"/>
        <v>5.8510638297872344</v>
      </c>
      <c r="M249" s="33">
        <f t="shared" si="26"/>
        <v>0.31666467756693323</v>
      </c>
      <c r="N249" s="34">
        <f t="shared" si="27"/>
        <v>0.22396683384758342</v>
      </c>
    </row>
    <row r="250" spans="1:14" hidden="1" outlineLevel="1" x14ac:dyDescent="0.3">
      <c r="A250" s="36"/>
      <c r="B250" s="50" t="s">
        <v>264</v>
      </c>
      <c r="C250" s="42">
        <f t="shared" si="21"/>
        <v>-8.695652173913043</v>
      </c>
      <c r="D250" s="48"/>
      <c r="E250" s="20">
        <v>54</v>
      </c>
      <c r="F250" s="14">
        <v>87</v>
      </c>
      <c r="G250" s="49">
        <f t="shared" si="22"/>
        <v>-37.931034482758619</v>
      </c>
      <c r="H250" s="33">
        <f t="shared" si="23"/>
        <v>0.21820826766880833</v>
      </c>
      <c r="I250" s="33">
        <f t="shared" si="24"/>
        <v>0.27332704995287466</v>
      </c>
      <c r="J250" s="20">
        <v>252</v>
      </c>
      <c r="K250" s="14">
        <v>276</v>
      </c>
      <c r="L250" s="49">
        <f t="shared" si="25"/>
        <v>-8.695652173913043</v>
      </c>
      <c r="M250" s="33">
        <f t="shared" si="26"/>
        <v>0.20050125313283207</v>
      </c>
      <c r="N250" s="34">
        <f t="shared" si="27"/>
        <v>0.16440118654769423</v>
      </c>
    </row>
    <row r="251" spans="1:14" hidden="1" outlineLevel="1" x14ac:dyDescent="0.3">
      <c r="A251" s="36"/>
      <c r="B251" s="50" t="s">
        <v>265</v>
      </c>
      <c r="C251" s="42">
        <f t="shared" si="21"/>
        <v>-2.547770700636943</v>
      </c>
      <c r="D251" s="48"/>
      <c r="E251" s="20">
        <v>51</v>
      </c>
      <c r="F251" s="14">
        <v>61</v>
      </c>
      <c r="G251" s="49">
        <f t="shared" si="22"/>
        <v>-16.393442622950818</v>
      </c>
      <c r="H251" s="33">
        <f t="shared" si="23"/>
        <v>0.20608558613165232</v>
      </c>
      <c r="I251" s="33">
        <f t="shared" si="24"/>
        <v>0.19164310398994661</v>
      </c>
      <c r="J251" s="20">
        <v>153</v>
      </c>
      <c r="K251" s="14">
        <v>157</v>
      </c>
      <c r="L251" s="49">
        <f t="shared" si="25"/>
        <v>-2.547770700636943</v>
      </c>
      <c r="M251" s="33">
        <f t="shared" si="26"/>
        <v>0.1217329036877909</v>
      </c>
      <c r="N251" s="34">
        <f t="shared" si="27"/>
        <v>9.3518066260826052E-2</v>
      </c>
    </row>
    <row r="252" spans="1:14" hidden="1" outlineLevel="1" x14ac:dyDescent="0.3">
      <c r="A252" s="36"/>
      <c r="B252" s="50" t="s">
        <v>266</v>
      </c>
      <c r="C252" s="42">
        <f t="shared" si="21"/>
        <v>-38.695652173913039</v>
      </c>
      <c r="D252" s="48"/>
      <c r="E252" s="20">
        <v>7</v>
      </c>
      <c r="F252" s="14">
        <v>38</v>
      </c>
      <c r="G252" s="49">
        <f t="shared" si="22"/>
        <v>-81.578947368421055</v>
      </c>
      <c r="H252" s="33">
        <f t="shared" si="23"/>
        <v>2.8286256920030711E-2</v>
      </c>
      <c r="I252" s="33">
        <f t="shared" si="24"/>
        <v>0.11938422871504871</v>
      </c>
      <c r="J252" s="20">
        <v>141</v>
      </c>
      <c r="K252" s="14">
        <v>230</v>
      </c>
      <c r="L252" s="49">
        <f t="shared" si="25"/>
        <v>-38.695652173913039</v>
      </c>
      <c r="M252" s="33">
        <f t="shared" si="26"/>
        <v>0.11218522496717986</v>
      </c>
      <c r="N252" s="34">
        <f t="shared" si="27"/>
        <v>0.13700098878974518</v>
      </c>
    </row>
    <row r="253" spans="1:14" hidden="1" outlineLevel="1" x14ac:dyDescent="0.3">
      <c r="A253" s="36"/>
      <c r="B253" s="50" t="s">
        <v>267</v>
      </c>
      <c r="C253" s="42">
        <f t="shared" si="21"/>
        <v>-91.463414634146346</v>
      </c>
      <c r="D253" s="48"/>
      <c r="E253" s="20">
        <v>7</v>
      </c>
      <c r="F253" s="14">
        <v>32</v>
      </c>
      <c r="G253" s="49">
        <f t="shared" si="22"/>
        <v>-78.125</v>
      </c>
      <c r="H253" s="33">
        <f t="shared" si="23"/>
        <v>2.8286256920030711E-2</v>
      </c>
      <c r="I253" s="33">
        <f t="shared" si="24"/>
        <v>0.10053408733898839</v>
      </c>
      <c r="J253" s="20">
        <v>21</v>
      </c>
      <c r="K253" s="14">
        <v>246</v>
      </c>
      <c r="L253" s="49">
        <f t="shared" si="25"/>
        <v>-91.463414634146346</v>
      </c>
      <c r="M253" s="33">
        <f t="shared" si="26"/>
        <v>1.6708437761069339E-2</v>
      </c>
      <c r="N253" s="34">
        <f t="shared" si="27"/>
        <v>0.14653149235772744</v>
      </c>
    </row>
    <row r="254" spans="1:14" hidden="1" outlineLevel="1" x14ac:dyDescent="0.3">
      <c r="A254" s="36"/>
      <c r="B254" s="50" t="s">
        <v>268</v>
      </c>
      <c r="C254" s="42">
        <f t="shared" si="21"/>
        <v>-71.428571428571431</v>
      </c>
      <c r="D254" s="48"/>
      <c r="E254" s="20">
        <v>2</v>
      </c>
      <c r="F254" s="14">
        <v>0</v>
      </c>
      <c r="G254" s="49" t="str">
        <f t="shared" si="22"/>
        <v/>
      </c>
      <c r="H254" s="33">
        <f t="shared" si="23"/>
        <v>8.0817876914373449E-3</v>
      </c>
      <c r="I254" s="33" t="str">
        <f t="shared" si="24"/>
        <v/>
      </c>
      <c r="J254" s="20">
        <v>2</v>
      </c>
      <c r="K254" s="14">
        <v>7</v>
      </c>
      <c r="L254" s="49">
        <f t="shared" si="25"/>
        <v>-71.428571428571431</v>
      </c>
      <c r="M254" s="33">
        <f t="shared" si="26"/>
        <v>1.5912797867685088E-3</v>
      </c>
      <c r="N254" s="34">
        <f t="shared" si="27"/>
        <v>4.1695953109922449E-3</v>
      </c>
    </row>
    <row r="255" spans="1:14" hidden="1" outlineLevel="1" x14ac:dyDescent="0.3">
      <c r="A255" s="36"/>
      <c r="B255" s="50" t="s">
        <v>269</v>
      </c>
      <c r="C255" s="42">
        <f t="shared" si="21"/>
        <v>0</v>
      </c>
      <c r="D255" s="48"/>
      <c r="E255" s="20">
        <v>0</v>
      </c>
      <c r="F255" s="14">
        <v>0</v>
      </c>
      <c r="G255" s="49" t="str">
        <f t="shared" si="22"/>
        <v/>
      </c>
      <c r="H255" s="33" t="str">
        <f t="shared" si="23"/>
        <v/>
      </c>
      <c r="I255" s="33" t="str">
        <f t="shared" si="24"/>
        <v/>
      </c>
      <c r="J255" s="20">
        <v>1</v>
      </c>
      <c r="K255" s="14">
        <v>1</v>
      </c>
      <c r="L255" s="49">
        <f t="shared" si="25"/>
        <v>0</v>
      </c>
      <c r="M255" s="33">
        <f t="shared" si="26"/>
        <v>7.9563989338425438E-4</v>
      </c>
      <c r="N255" s="34">
        <f t="shared" si="27"/>
        <v>5.9565647299889208E-4</v>
      </c>
    </row>
    <row r="256" spans="1:14" hidden="1" outlineLevel="1" x14ac:dyDescent="0.3">
      <c r="A256" s="36"/>
      <c r="B256" s="50" t="s">
        <v>270</v>
      </c>
      <c r="C256" s="42">
        <f t="shared" si="21"/>
        <v>-100</v>
      </c>
      <c r="D256" s="48"/>
      <c r="E256" s="20">
        <v>0</v>
      </c>
      <c r="F256" s="14">
        <v>4</v>
      </c>
      <c r="G256" s="49">
        <f t="shared" si="22"/>
        <v>-100</v>
      </c>
      <c r="H256" s="33" t="str">
        <f t="shared" si="23"/>
        <v/>
      </c>
      <c r="I256" s="33">
        <f t="shared" si="24"/>
        <v>1.2566760917373548E-2</v>
      </c>
      <c r="J256" s="20">
        <v>0</v>
      </c>
      <c r="K256" s="14">
        <v>81</v>
      </c>
      <c r="L256" s="49">
        <f t="shared" si="25"/>
        <v>-100</v>
      </c>
      <c r="M256" s="33" t="str">
        <f t="shared" si="26"/>
        <v/>
      </c>
      <c r="N256" s="34">
        <f t="shared" si="27"/>
        <v>4.8248174312910258E-2</v>
      </c>
    </row>
    <row r="257" spans="1:14" hidden="1" outlineLevel="1" x14ac:dyDescent="0.3">
      <c r="A257" s="36"/>
      <c r="B257" s="50" t="s">
        <v>271</v>
      </c>
      <c r="C257" s="42">
        <f t="shared" si="21"/>
        <v>-100</v>
      </c>
      <c r="D257" s="48"/>
      <c r="E257" s="20">
        <v>0</v>
      </c>
      <c r="F257" s="14">
        <v>0</v>
      </c>
      <c r="G257" s="49" t="str">
        <f t="shared" si="22"/>
        <v/>
      </c>
      <c r="H257" s="33" t="str">
        <f t="shared" si="23"/>
        <v/>
      </c>
      <c r="I257" s="33" t="str">
        <f t="shared" si="24"/>
        <v/>
      </c>
      <c r="J257" s="20">
        <v>0</v>
      </c>
      <c r="K257" s="14">
        <v>6</v>
      </c>
      <c r="L257" s="49">
        <f t="shared" si="25"/>
        <v>-100</v>
      </c>
      <c r="M257" s="33" t="str">
        <f t="shared" si="26"/>
        <v/>
      </c>
      <c r="N257" s="34">
        <f t="shared" si="27"/>
        <v>3.5739388379933523E-3</v>
      </c>
    </row>
    <row r="258" spans="1:14" hidden="1" outlineLevel="1" x14ac:dyDescent="0.3">
      <c r="A258" s="36"/>
      <c r="B258" s="50" t="s">
        <v>272</v>
      </c>
      <c r="C258" s="42">
        <f t="shared" si="21"/>
        <v>-100</v>
      </c>
      <c r="D258" s="48"/>
      <c r="E258" s="20">
        <v>0</v>
      </c>
      <c r="F258" s="14">
        <v>0</v>
      </c>
      <c r="G258" s="49" t="str">
        <f t="shared" si="22"/>
        <v/>
      </c>
      <c r="H258" s="33" t="str">
        <f t="shared" si="23"/>
        <v/>
      </c>
      <c r="I258" s="33" t="str">
        <f t="shared" si="24"/>
        <v/>
      </c>
      <c r="J258" s="20">
        <v>0</v>
      </c>
      <c r="K258" s="14">
        <v>6</v>
      </c>
      <c r="L258" s="49">
        <f t="shared" si="25"/>
        <v>-100</v>
      </c>
      <c r="M258" s="33" t="str">
        <f t="shared" si="26"/>
        <v/>
      </c>
      <c r="N258" s="34">
        <f t="shared" si="27"/>
        <v>3.5739388379933523E-3</v>
      </c>
    </row>
    <row r="259" spans="1:14" hidden="1" outlineLevel="1" x14ac:dyDescent="0.3">
      <c r="A259" s="36"/>
      <c r="B259" s="50" t="s">
        <v>273</v>
      </c>
      <c r="C259" s="42">
        <f t="shared" si="21"/>
        <v>-100</v>
      </c>
      <c r="D259" s="48"/>
      <c r="E259" s="20">
        <v>0</v>
      </c>
      <c r="F259" s="14">
        <v>0</v>
      </c>
      <c r="G259" s="49" t="str">
        <f t="shared" si="22"/>
        <v/>
      </c>
      <c r="H259" s="33" t="str">
        <f t="shared" si="23"/>
        <v/>
      </c>
      <c r="I259" s="33" t="str">
        <f t="shared" si="24"/>
        <v/>
      </c>
      <c r="J259" s="20">
        <v>0</v>
      </c>
      <c r="K259" s="14">
        <v>2</v>
      </c>
      <c r="L259" s="49">
        <f t="shared" si="25"/>
        <v>-100</v>
      </c>
      <c r="M259" s="33" t="str">
        <f t="shared" si="26"/>
        <v/>
      </c>
      <c r="N259" s="34">
        <f t="shared" si="27"/>
        <v>1.1913129459977842E-3</v>
      </c>
    </row>
    <row r="260" spans="1:14" collapsed="1" x14ac:dyDescent="0.3">
      <c r="A260" s="36" t="s">
        <v>274</v>
      </c>
      <c r="B260" s="1" t="s">
        <v>275</v>
      </c>
      <c r="C260" s="42">
        <f t="shared" si="21"/>
        <v>-65.346534653465355</v>
      </c>
      <c r="D260" s="48"/>
      <c r="E260" s="20">
        <v>172</v>
      </c>
      <c r="F260" s="14">
        <v>797</v>
      </c>
      <c r="G260" s="49">
        <f t="shared" si="22"/>
        <v>-78.419071518193235</v>
      </c>
      <c r="H260" s="33">
        <f t="shared" si="23"/>
        <v>0.69503374146361174</v>
      </c>
      <c r="I260" s="33">
        <f t="shared" si="24"/>
        <v>2.5039271127866791</v>
      </c>
      <c r="J260" s="20">
        <v>805</v>
      </c>
      <c r="K260" s="14">
        <v>2323</v>
      </c>
      <c r="L260" s="49">
        <f t="shared" si="25"/>
        <v>-65.346534653465355</v>
      </c>
      <c r="M260" s="33">
        <f t="shared" si="26"/>
        <v>0.64049011417432467</v>
      </c>
      <c r="N260" s="34">
        <f t="shared" si="27"/>
        <v>1.3837099867764264</v>
      </c>
    </row>
    <row r="261" spans="1:14" hidden="1" outlineLevel="1" x14ac:dyDescent="0.3">
      <c r="A261" s="36"/>
      <c r="B261" s="50" t="s">
        <v>276</v>
      </c>
      <c r="C261" s="42">
        <f t="shared" si="21"/>
        <v>-73.727735368956743</v>
      </c>
      <c r="D261" s="48"/>
      <c r="E261" s="20">
        <v>95</v>
      </c>
      <c r="F261" s="14">
        <v>546</v>
      </c>
      <c r="G261" s="49">
        <f t="shared" si="22"/>
        <v>-82.600732600732599</v>
      </c>
      <c r="H261" s="33">
        <f t="shared" si="23"/>
        <v>0.3838849153432739</v>
      </c>
      <c r="I261" s="33">
        <f t="shared" si="24"/>
        <v>1.715362865221489</v>
      </c>
      <c r="J261" s="20">
        <v>413</v>
      </c>
      <c r="K261" s="14">
        <v>1572</v>
      </c>
      <c r="L261" s="49">
        <f t="shared" si="25"/>
        <v>-73.727735368956743</v>
      </c>
      <c r="M261" s="33">
        <f t="shared" si="26"/>
        <v>0.32859927596769706</v>
      </c>
      <c r="N261" s="34">
        <f t="shared" si="27"/>
        <v>0.93637197555425833</v>
      </c>
    </row>
    <row r="262" spans="1:14" hidden="1" outlineLevel="1" x14ac:dyDescent="0.3">
      <c r="A262" s="36"/>
      <c r="B262" s="50" t="s">
        <v>277</v>
      </c>
      <c r="C262" s="42">
        <f t="shared" si="21"/>
        <v>-52.164948453608254</v>
      </c>
      <c r="D262" s="48"/>
      <c r="E262" s="20">
        <v>58</v>
      </c>
      <c r="F262" s="14">
        <v>193</v>
      </c>
      <c r="G262" s="49">
        <f t="shared" si="22"/>
        <v>-69.948186528497416</v>
      </c>
      <c r="H262" s="33">
        <f t="shared" si="23"/>
        <v>0.23437184305168304</v>
      </c>
      <c r="I262" s="33">
        <f t="shared" si="24"/>
        <v>0.60634621426327362</v>
      </c>
      <c r="J262" s="20">
        <v>232</v>
      </c>
      <c r="K262" s="14">
        <v>485</v>
      </c>
      <c r="L262" s="49">
        <f t="shared" si="25"/>
        <v>-52.164948453608254</v>
      </c>
      <c r="M262" s="33">
        <f t="shared" si="26"/>
        <v>0.184588455265147</v>
      </c>
      <c r="N262" s="34">
        <f t="shared" si="27"/>
        <v>0.28889338940446269</v>
      </c>
    </row>
    <row r="263" spans="1:14" hidden="1" outlineLevel="1" x14ac:dyDescent="0.3">
      <c r="A263" s="36"/>
      <c r="B263" s="50" t="s">
        <v>278</v>
      </c>
      <c r="C263" s="42">
        <f t="shared" si="21"/>
        <v>-60.150375939849624</v>
      </c>
      <c r="D263" s="48"/>
      <c r="E263" s="20">
        <v>13</v>
      </c>
      <c r="F263" s="14">
        <v>58</v>
      </c>
      <c r="G263" s="49">
        <f t="shared" si="22"/>
        <v>-77.58620689655173</v>
      </c>
      <c r="H263" s="33">
        <f t="shared" si="23"/>
        <v>5.2531619994342742E-2</v>
      </c>
      <c r="I263" s="33">
        <f t="shared" si="24"/>
        <v>0.18221803330191644</v>
      </c>
      <c r="J263" s="20">
        <v>106</v>
      </c>
      <c r="K263" s="14">
        <v>266</v>
      </c>
      <c r="L263" s="49">
        <f t="shared" si="25"/>
        <v>-60.150375939849624</v>
      </c>
      <c r="M263" s="33">
        <f t="shared" si="26"/>
        <v>8.4337828698730952E-2</v>
      </c>
      <c r="N263" s="34">
        <f t="shared" si="27"/>
        <v>0.1584446218177053</v>
      </c>
    </row>
    <row r="264" spans="1:14" hidden="1" outlineLevel="1" x14ac:dyDescent="0.3">
      <c r="A264" s="36"/>
      <c r="B264" s="50" t="s">
        <v>279</v>
      </c>
      <c r="C264" s="42" t="str">
        <f t="shared" si="21"/>
        <v/>
      </c>
      <c r="D264" s="48"/>
      <c r="E264" s="20">
        <v>6</v>
      </c>
      <c r="F264" s="14">
        <v>0</v>
      </c>
      <c r="G264" s="49" t="str">
        <f t="shared" si="22"/>
        <v/>
      </c>
      <c r="H264" s="33">
        <f t="shared" si="23"/>
        <v>2.4245363074312038E-2</v>
      </c>
      <c r="I264" s="33" t="str">
        <f t="shared" si="24"/>
        <v/>
      </c>
      <c r="J264" s="20">
        <v>54</v>
      </c>
      <c r="K264" s="14">
        <v>0</v>
      </c>
      <c r="L264" s="49" t="str">
        <f t="shared" si="25"/>
        <v/>
      </c>
      <c r="M264" s="33">
        <f t="shared" si="26"/>
        <v>4.2964554242749732E-2</v>
      </c>
      <c r="N264" s="34" t="str">
        <f t="shared" si="27"/>
        <v/>
      </c>
    </row>
    <row r="265" spans="1:14" collapsed="1" x14ac:dyDescent="0.3">
      <c r="A265" s="36" t="s">
        <v>280</v>
      </c>
      <c r="B265" s="1" t="s">
        <v>281</v>
      </c>
      <c r="C265" s="42">
        <f t="shared" si="21"/>
        <v>-37.833037300177622</v>
      </c>
      <c r="D265" s="48"/>
      <c r="E265" s="20">
        <v>183</v>
      </c>
      <c r="F265" s="14">
        <v>214</v>
      </c>
      <c r="G265" s="49">
        <f t="shared" si="22"/>
        <v>-14.485981308411214</v>
      </c>
      <c r="H265" s="33">
        <f t="shared" si="23"/>
        <v>0.73948357376651719</v>
      </c>
      <c r="I265" s="33">
        <f t="shared" si="24"/>
        <v>0.67232170907948474</v>
      </c>
      <c r="J265" s="20">
        <v>700</v>
      </c>
      <c r="K265" s="14">
        <v>1126</v>
      </c>
      <c r="L265" s="49">
        <f t="shared" si="25"/>
        <v>-37.833037300177622</v>
      </c>
      <c r="M265" s="33">
        <f t="shared" si="26"/>
        <v>0.55694792536897797</v>
      </c>
      <c r="N265" s="34">
        <f t="shared" si="27"/>
        <v>0.67070918859675255</v>
      </c>
    </row>
    <row r="266" spans="1:14" hidden="1" outlineLevel="1" x14ac:dyDescent="0.3">
      <c r="A266" s="36"/>
      <c r="B266" s="50" t="s">
        <v>282</v>
      </c>
      <c r="C266" s="42">
        <f t="shared" ref="C266:C329" si="28">IF(K266=0,"",SUM(((J266-K266)/K266)*100))</f>
        <v>-31.683168316831683</v>
      </c>
      <c r="D266" s="48"/>
      <c r="E266" s="20">
        <v>112</v>
      </c>
      <c r="F266" s="14">
        <v>87</v>
      </c>
      <c r="G266" s="49">
        <f t="shared" ref="G266:G329" si="29">IF(F266=0,"",SUM(((E266-F266)/F266)*100))</f>
        <v>28.735632183908045</v>
      </c>
      <c r="H266" s="33">
        <f t="shared" ref="H266:H329" si="30">IF(E266=0,"",SUM((E266/CntPeriod)*100))</f>
        <v>0.45258011072049137</v>
      </c>
      <c r="I266" s="33">
        <f t="shared" ref="I266:I329" si="31">IF(F266=0,"",SUM((F266/CntPeriodPrevYear)*100))</f>
        <v>0.27332704995287466</v>
      </c>
      <c r="J266" s="20">
        <v>345</v>
      </c>
      <c r="K266" s="14">
        <v>505</v>
      </c>
      <c r="L266" s="49">
        <f t="shared" ref="L266:L329" si="32">IF(K266=0,"",SUM(((J266-K266)/K266)*100))</f>
        <v>-31.683168316831683</v>
      </c>
      <c r="M266" s="33">
        <f t="shared" ref="M266:M329" si="33">IF(J266=0,"",SUM((J266/CntYearAck)*100))</f>
        <v>0.27449576321756775</v>
      </c>
      <c r="N266" s="34">
        <f t="shared" ref="N266:N329" si="34">IF(K266=0,"",SUM((K266/CntPrevYearAck)*100))</f>
        <v>0.30080651886444049</v>
      </c>
    </row>
    <row r="267" spans="1:14" hidden="1" outlineLevel="1" x14ac:dyDescent="0.3">
      <c r="A267" s="36"/>
      <c r="B267" s="50" t="s">
        <v>283</v>
      </c>
      <c r="C267" s="42">
        <f t="shared" si="28"/>
        <v>-51.851851851851848</v>
      </c>
      <c r="D267" s="48"/>
      <c r="E267" s="20">
        <v>49</v>
      </c>
      <c r="F267" s="14">
        <v>80</v>
      </c>
      <c r="G267" s="49">
        <f t="shared" si="29"/>
        <v>-38.75</v>
      </c>
      <c r="H267" s="33">
        <f t="shared" si="30"/>
        <v>0.19800379844021496</v>
      </c>
      <c r="I267" s="33">
        <f t="shared" si="31"/>
        <v>0.25133521834747091</v>
      </c>
      <c r="J267" s="20">
        <v>195</v>
      </c>
      <c r="K267" s="14">
        <v>405</v>
      </c>
      <c r="L267" s="49">
        <f t="shared" si="32"/>
        <v>-51.851851851851848</v>
      </c>
      <c r="M267" s="33">
        <f t="shared" si="33"/>
        <v>0.15514977920992959</v>
      </c>
      <c r="N267" s="34">
        <f t="shared" si="34"/>
        <v>0.24124087156455129</v>
      </c>
    </row>
    <row r="268" spans="1:14" hidden="1" outlineLevel="1" x14ac:dyDescent="0.3">
      <c r="A268" s="36"/>
      <c r="B268" s="50" t="s">
        <v>284</v>
      </c>
      <c r="C268" s="42">
        <f t="shared" si="28"/>
        <v>-38.036809815950924</v>
      </c>
      <c r="D268" s="48"/>
      <c r="E268" s="20">
        <v>18</v>
      </c>
      <c r="F268" s="14">
        <v>34</v>
      </c>
      <c r="G268" s="49">
        <f t="shared" si="29"/>
        <v>-47.058823529411761</v>
      </c>
      <c r="H268" s="33">
        <f t="shared" si="30"/>
        <v>7.2736089222936118E-2</v>
      </c>
      <c r="I268" s="33">
        <f t="shared" si="31"/>
        <v>0.10681746779767515</v>
      </c>
      <c r="J268" s="20">
        <v>101</v>
      </c>
      <c r="K268" s="14">
        <v>163</v>
      </c>
      <c r="L268" s="49">
        <f t="shared" si="32"/>
        <v>-38.036809815950924</v>
      </c>
      <c r="M268" s="33">
        <f t="shared" si="33"/>
        <v>8.0359629231809684E-2</v>
      </c>
      <c r="N268" s="34">
        <f t="shared" si="34"/>
        <v>9.7092005098819406E-2</v>
      </c>
    </row>
    <row r="269" spans="1:14" hidden="1" outlineLevel="1" x14ac:dyDescent="0.3">
      <c r="A269" s="36"/>
      <c r="B269" s="50" t="s">
        <v>285</v>
      </c>
      <c r="C269" s="42">
        <f t="shared" si="28"/>
        <v>642.85714285714289</v>
      </c>
      <c r="D269" s="48"/>
      <c r="E269" s="20">
        <v>3</v>
      </c>
      <c r="F269" s="14">
        <v>5</v>
      </c>
      <c r="G269" s="49">
        <f t="shared" si="29"/>
        <v>-40</v>
      </c>
      <c r="H269" s="33">
        <f t="shared" si="30"/>
        <v>1.2122681537156019E-2</v>
      </c>
      <c r="I269" s="33">
        <f t="shared" si="31"/>
        <v>1.5708451146716932E-2</v>
      </c>
      <c r="J269" s="20">
        <v>52</v>
      </c>
      <c r="K269" s="14">
        <v>7</v>
      </c>
      <c r="L269" s="49">
        <f t="shared" si="32"/>
        <v>642.85714285714289</v>
      </c>
      <c r="M269" s="33">
        <f t="shared" si="33"/>
        <v>4.1373274455981227E-2</v>
      </c>
      <c r="N269" s="34">
        <f t="shared" si="34"/>
        <v>4.1695953109922449E-3</v>
      </c>
    </row>
    <row r="270" spans="1:14" hidden="1" outlineLevel="1" x14ac:dyDescent="0.3">
      <c r="A270" s="36"/>
      <c r="B270" s="50" t="s">
        <v>286</v>
      </c>
      <c r="C270" s="42">
        <f t="shared" si="28"/>
        <v>-86.956521739130437</v>
      </c>
      <c r="D270" s="48"/>
      <c r="E270" s="20">
        <v>1</v>
      </c>
      <c r="F270" s="14">
        <v>8</v>
      </c>
      <c r="G270" s="49">
        <f t="shared" si="29"/>
        <v>-87.5</v>
      </c>
      <c r="H270" s="33">
        <f t="shared" si="30"/>
        <v>4.0408938457186724E-3</v>
      </c>
      <c r="I270" s="33">
        <f t="shared" si="31"/>
        <v>2.5133521834747097E-2</v>
      </c>
      <c r="J270" s="20">
        <v>6</v>
      </c>
      <c r="K270" s="14">
        <v>46</v>
      </c>
      <c r="L270" s="49">
        <f t="shared" si="32"/>
        <v>-86.956521739130437</v>
      </c>
      <c r="M270" s="33">
        <f t="shared" si="33"/>
        <v>4.7738393603055252E-3</v>
      </c>
      <c r="N270" s="34">
        <f t="shared" si="34"/>
        <v>2.7400197757949035E-2</v>
      </c>
    </row>
    <row r="271" spans="1:14" hidden="1" outlineLevel="1" x14ac:dyDescent="0.3">
      <c r="A271" s="36"/>
      <c r="B271" s="50" t="s">
        <v>287</v>
      </c>
      <c r="C271" s="42" t="str">
        <f t="shared" si="28"/>
        <v/>
      </c>
      <c r="D271" s="48"/>
      <c r="E271" s="20">
        <v>0</v>
      </c>
      <c r="F271" s="14">
        <v>0</v>
      </c>
      <c r="G271" s="49" t="str">
        <f t="shared" si="29"/>
        <v/>
      </c>
      <c r="H271" s="33" t="str">
        <f t="shared" si="30"/>
        <v/>
      </c>
      <c r="I271" s="33" t="str">
        <f t="shared" si="31"/>
        <v/>
      </c>
      <c r="J271" s="20">
        <v>1</v>
      </c>
      <c r="K271" s="14">
        <v>0</v>
      </c>
      <c r="L271" s="49" t="str">
        <f t="shared" si="32"/>
        <v/>
      </c>
      <c r="M271" s="33">
        <f t="shared" si="33"/>
        <v>7.9563989338425438E-4</v>
      </c>
      <c r="N271" s="34" t="str">
        <f t="shared" si="34"/>
        <v/>
      </c>
    </row>
    <row r="272" spans="1:14" collapsed="1" x14ac:dyDescent="0.3">
      <c r="A272" s="36" t="s">
        <v>288</v>
      </c>
      <c r="B272" s="1" t="s">
        <v>289</v>
      </c>
      <c r="C272" s="42">
        <f t="shared" si="28"/>
        <v>-32.641921397379917</v>
      </c>
      <c r="D272" s="48"/>
      <c r="E272" s="20">
        <v>115</v>
      </c>
      <c r="F272" s="14">
        <v>111</v>
      </c>
      <c r="G272" s="49">
        <f t="shared" si="29"/>
        <v>3.6036036036036037</v>
      </c>
      <c r="H272" s="33">
        <f t="shared" si="30"/>
        <v>0.46470279225764743</v>
      </c>
      <c r="I272" s="33">
        <f t="shared" si="31"/>
        <v>0.34872761545711595</v>
      </c>
      <c r="J272" s="20">
        <v>617</v>
      </c>
      <c r="K272" s="14">
        <v>916</v>
      </c>
      <c r="L272" s="49">
        <f t="shared" si="32"/>
        <v>-32.641921397379917</v>
      </c>
      <c r="M272" s="33">
        <f t="shared" si="33"/>
        <v>0.49090981421808494</v>
      </c>
      <c r="N272" s="34">
        <f t="shared" si="34"/>
        <v>0.54562132926698514</v>
      </c>
    </row>
    <row r="273" spans="1:14" hidden="1" outlineLevel="1" x14ac:dyDescent="0.3">
      <c r="A273" s="36"/>
      <c r="B273" s="50" t="s">
        <v>289</v>
      </c>
      <c r="C273" s="42">
        <f t="shared" si="28"/>
        <v>-5.9553349875930524</v>
      </c>
      <c r="D273" s="48"/>
      <c r="E273" s="20">
        <v>61</v>
      </c>
      <c r="F273" s="14">
        <v>51</v>
      </c>
      <c r="G273" s="49">
        <f t="shared" si="29"/>
        <v>19.607843137254903</v>
      </c>
      <c r="H273" s="33">
        <f t="shared" si="30"/>
        <v>0.24649452458883905</v>
      </c>
      <c r="I273" s="33">
        <f t="shared" si="31"/>
        <v>0.16022620169651272</v>
      </c>
      <c r="J273" s="20">
        <v>379</v>
      </c>
      <c r="K273" s="14">
        <v>403</v>
      </c>
      <c r="L273" s="49">
        <f t="shared" si="32"/>
        <v>-5.9553349875930524</v>
      </c>
      <c r="M273" s="33">
        <f t="shared" si="33"/>
        <v>0.30154751959263237</v>
      </c>
      <c r="N273" s="34">
        <f t="shared" si="34"/>
        <v>0.24004955861855348</v>
      </c>
    </row>
    <row r="274" spans="1:14" hidden="1" outlineLevel="1" x14ac:dyDescent="0.3">
      <c r="A274" s="36"/>
      <c r="B274" s="50" t="s">
        <v>290</v>
      </c>
      <c r="C274" s="42">
        <f t="shared" si="28"/>
        <v>-40.326975476839237</v>
      </c>
      <c r="D274" s="48"/>
      <c r="E274" s="20">
        <v>53</v>
      </c>
      <c r="F274" s="14">
        <v>41</v>
      </c>
      <c r="G274" s="49">
        <f t="shared" si="29"/>
        <v>29.268292682926827</v>
      </c>
      <c r="H274" s="33">
        <f t="shared" si="30"/>
        <v>0.21416737382308967</v>
      </c>
      <c r="I274" s="33">
        <f t="shared" si="31"/>
        <v>0.12880929940307884</v>
      </c>
      <c r="J274" s="20">
        <v>219</v>
      </c>
      <c r="K274" s="14">
        <v>367</v>
      </c>
      <c r="L274" s="49">
        <f t="shared" si="32"/>
        <v>-40.326975476839237</v>
      </c>
      <c r="M274" s="33">
        <f t="shared" si="33"/>
        <v>0.17424513665115171</v>
      </c>
      <c r="N274" s="34">
        <f t="shared" si="34"/>
        <v>0.21860592559059339</v>
      </c>
    </row>
    <row r="275" spans="1:14" hidden="1" outlineLevel="1" x14ac:dyDescent="0.3">
      <c r="A275" s="36"/>
      <c r="B275" s="50" t="s">
        <v>291</v>
      </c>
      <c r="C275" s="42">
        <f t="shared" si="28"/>
        <v>-51.282051282051277</v>
      </c>
      <c r="D275" s="48"/>
      <c r="E275" s="20">
        <v>1</v>
      </c>
      <c r="F275" s="14">
        <v>6</v>
      </c>
      <c r="G275" s="49">
        <f t="shared" si="29"/>
        <v>-83.333333333333343</v>
      </c>
      <c r="H275" s="33">
        <f t="shared" si="30"/>
        <v>4.0408938457186724E-3</v>
      </c>
      <c r="I275" s="33">
        <f t="shared" si="31"/>
        <v>1.8850141376060323E-2</v>
      </c>
      <c r="J275" s="20">
        <v>19</v>
      </c>
      <c r="K275" s="14">
        <v>39</v>
      </c>
      <c r="L275" s="49">
        <f t="shared" si="32"/>
        <v>-51.282051282051277</v>
      </c>
      <c r="M275" s="33">
        <f t="shared" si="33"/>
        <v>1.5117157974300832E-2</v>
      </c>
      <c r="N275" s="34">
        <f t="shared" si="34"/>
        <v>2.3230602446956791E-2</v>
      </c>
    </row>
    <row r="276" spans="1:14" hidden="1" outlineLevel="1" x14ac:dyDescent="0.3">
      <c r="A276" s="36"/>
      <c r="B276" s="50" t="s">
        <v>292</v>
      </c>
      <c r="C276" s="42">
        <f t="shared" si="28"/>
        <v>-100</v>
      </c>
      <c r="D276" s="48"/>
      <c r="E276" s="20">
        <v>0</v>
      </c>
      <c r="F276" s="14">
        <v>13</v>
      </c>
      <c r="G276" s="49">
        <f t="shared" si="29"/>
        <v>-100</v>
      </c>
      <c r="H276" s="33" t="str">
        <f t="shared" si="30"/>
        <v/>
      </c>
      <c r="I276" s="33">
        <f t="shared" si="31"/>
        <v>4.0841972981464025E-2</v>
      </c>
      <c r="J276" s="20">
        <v>0</v>
      </c>
      <c r="K276" s="14">
        <v>107</v>
      </c>
      <c r="L276" s="49">
        <f t="shared" si="32"/>
        <v>-100</v>
      </c>
      <c r="M276" s="33" t="str">
        <f t="shared" si="33"/>
        <v/>
      </c>
      <c r="N276" s="34">
        <f t="shared" si="34"/>
        <v>6.3735242610881454E-2</v>
      </c>
    </row>
    <row r="277" spans="1:14" collapsed="1" x14ac:dyDescent="0.3">
      <c r="A277" s="36" t="s">
        <v>293</v>
      </c>
      <c r="B277" s="1" t="s">
        <v>294</v>
      </c>
      <c r="C277" s="42">
        <f t="shared" si="28"/>
        <v>-59.712722298221607</v>
      </c>
      <c r="D277" s="48"/>
      <c r="E277" s="20">
        <v>182</v>
      </c>
      <c r="F277" s="14">
        <v>241</v>
      </c>
      <c r="G277" s="49">
        <f t="shared" si="29"/>
        <v>-24.481327800829874</v>
      </c>
      <c r="H277" s="33">
        <f t="shared" si="30"/>
        <v>0.73544267992079848</v>
      </c>
      <c r="I277" s="33">
        <f t="shared" si="31"/>
        <v>0.7571473452717562</v>
      </c>
      <c r="J277" s="20">
        <v>589</v>
      </c>
      <c r="K277" s="14">
        <v>1462</v>
      </c>
      <c r="L277" s="49">
        <f t="shared" si="32"/>
        <v>-59.712722298221607</v>
      </c>
      <c r="M277" s="33">
        <f t="shared" si="33"/>
        <v>0.46863189720332576</v>
      </c>
      <c r="N277" s="34">
        <f t="shared" si="34"/>
        <v>0.87084976352438026</v>
      </c>
    </row>
    <row r="278" spans="1:14" hidden="1" outlineLevel="1" x14ac:dyDescent="0.3">
      <c r="A278" s="36"/>
      <c r="B278" s="50" t="s">
        <v>295</v>
      </c>
      <c r="C278" s="42">
        <f t="shared" si="28"/>
        <v>-67.787610619469035</v>
      </c>
      <c r="D278" s="48"/>
      <c r="E278" s="20">
        <v>37</v>
      </c>
      <c r="F278" s="14">
        <v>103</v>
      </c>
      <c r="G278" s="49">
        <f t="shared" si="29"/>
        <v>-64.077669902912632</v>
      </c>
      <c r="H278" s="33">
        <f t="shared" si="30"/>
        <v>0.14951307229159091</v>
      </c>
      <c r="I278" s="33">
        <f t="shared" si="31"/>
        <v>0.32359409362236885</v>
      </c>
      <c r="J278" s="20">
        <v>182</v>
      </c>
      <c r="K278" s="14">
        <v>565</v>
      </c>
      <c r="L278" s="49">
        <f t="shared" si="32"/>
        <v>-67.787610619469035</v>
      </c>
      <c r="M278" s="33">
        <f t="shared" si="33"/>
        <v>0.14480646059593427</v>
      </c>
      <c r="N278" s="34">
        <f t="shared" si="34"/>
        <v>0.336545907244374</v>
      </c>
    </row>
    <row r="279" spans="1:14" hidden="1" outlineLevel="1" x14ac:dyDescent="0.3">
      <c r="A279" s="36"/>
      <c r="B279" s="50" t="s">
        <v>296</v>
      </c>
      <c r="C279" s="42">
        <f t="shared" si="28"/>
        <v>-45.255474452554743</v>
      </c>
      <c r="D279" s="48"/>
      <c r="E279" s="20">
        <v>41</v>
      </c>
      <c r="F279" s="14">
        <v>43</v>
      </c>
      <c r="G279" s="49">
        <f t="shared" si="29"/>
        <v>-4.6511627906976747</v>
      </c>
      <c r="H279" s="33">
        <f t="shared" si="30"/>
        <v>0.1656766476744656</v>
      </c>
      <c r="I279" s="33">
        <f t="shared" si="31"/>
        <v>0.13509267986176562</v>
      </c>
      <c r="J279" s="20">
        <v>150</v>
      </c>
      <c r="K279" s="14">
        <v>274</v>
      </c>
      <c r="L279" s="49">
        <f t="shared" si="32"/>
        <v>-45.255474452554743</v>
      </c>
      <c r="M279" s="33">
        <f t="shared" si="33"/>
        <v>0.11934598400763816</v>
      </c>
      <c r="N279" s="34">
        <f t="shared" si="34"/>
        <v>0.16320987360169645</v>
      </c>
    </row>
    <row r="280" spans="1:14" hidden="1" outlineLevel="1" x14ac:dyDescent="0.3">
      <c r="A280" s="36"/>
      <c r="B280" s="50" t="s">
        <v>297</v>
      </c>
      <c r="C280" s="42">
        <f t="shared" si="28"/>
        <v>15.74074074074074</v>
      </c>
      <c r="D280" s="48"/>
      <c r="E280" s="20">
        <v>57</v>
      </c>
      <c r="F280" s="14">
        <v>32</v>
      </c>
      <c r="G280" s="49">
        <f t="shared" si="29"/>
        <v>78.125</v>
      </c>
      <c r="H280" s="33">
        <f t="shared" si="30"/>
        <v>0.23033094920596434</v>
      </c>
      <c r="I280" s="33">
        <f t="shared" si="31"/>
        <v>0.10053408733898839</v>
      </c>
      <c r="J280" s="20">
        <v>125</v>
      </c>
      <c r="K280" s="14">
        <v>108</v>
      </c>
      <c r="L280" s="49">
        <f t="shared" si="32"/>
        <v>15.74074074074074</v>
      </c>
      <c r="M280" s="33">
        <f t="shared" si="33"/>
        <v>9.9454986673031792E-2</v>
      </c>
      <c r="N280" s="34">
        <f t="shared" si="34"/>
        <v>6.4330899083880344E-2</v>
      </c>
    </row>
    <row r="281" spans="1:14" hidden="1" outlineLevel="1" x14ac:dyDescent="0.3">
      <c r="A281" s="36"/>
      <c r="B281" s="50" t="s">
        <v>298</v>
      </c>
      <c r="C281" s="42">
        <f t="shared" si="28"/>
        <v>-78.395061728395063</v>
      </c>
      <c r="D281" s="48"/>
      <c r="E281" s="20">
        <v>24</v>
      </c>
      <c r="F281" s="14">
        <v>63</v>
      </c>
      <c r="G281" s="49">
        <f t="shared" si="29"/>
        <v>-61.904761904761905</v>
      </c>
      <c r="H281" s="33">
        <f t="shared" si="30"/>
        <v>9.6981452297248152E-2</v>
      </c>
      <c r="I281" s="33">
        <f t="shared" si="31"/>
        <v>0.19792648444863339</v>
      </c>
      <c r="J281" s="20">
        <v>105</v>
      </c>
      <c r="K281" s="14">
        <v>486</v>
      </c>
      <c r="L281" s="49">
        <f t="shared" si="32"/>
        <v>-78.395061728395063</v>
      </c>
      <c r="M281" s="33">
        <f t="shared" si="33"/>
        <v>8.3542188805346695E-2</v>
      </c>
      <c r="N281" s="34">
        <f t="shared" si="34"/>
        <v>0.28948904587746155</v>
      </c>
    </row>
    <row r="282" spans="1:14" hidden="1" outlineLevel="1" x14ac:dyDescent="0.3">
      <c r="A282" s="36"/>
      <c r="B282" s="50" t="s">
        <v>299</v>
      </c>
      <c r="C282" s="42" t="str">
        <f t="shared" si="28"/>
        <v/>
      </c>
      <c r="D282" s="48"/>
      <c r="E282" s="20">
        <v>23</v>
      </c>
      <c r="F282" s="14">
        <v>0</v>
      </c>
      <c r="G282" s="49" t="str">
        <f t="shared" si="29"/>
        <v/>
      </c>
      <c r="H282" s="33">
        <f t="shared" si="30"/>
        <v>9.2940558451529473E-2</v>
      </c>
      <c r="I282" s="33" t="str">
        <f t="shared" si="31"/>
        <v/>
      </c>
      <c r="J282" s="20">
        <v>27</v>
      </c>
      <c r="K282" s="14">
        <v>0</v>
      </c>
      <c r="L282" s="49" t="str">
        <f t="shared" si="32"/>
        <v/>
      </c>
      <c r="M282" s="33">
        <f t="shared" si="33"/>
        <v>2.1482277121374866E-2</v>
      </c>
      <c r="N282" s="34" t="str">
        <f t="shared" si="34"/>
        <v/>
      </c>
    </row>
    <row r="283" spans="1:14" hidden="1" outlineLevel="1" x14ac:dyDescent="0.3">
      <c r="A283" s="36"/>
      <c r="B283" s="50" t="s">
        <v>300</v>
      </c>
      <c r="C283" s="42">
        <f t="shared" si="28"/>
        <v>-100</v>
      </c>
      <c r="D283" s="48"/>
      <c r="E283" s="20">
        <v>0</v>
      </c>
      <c r="F283" s="14">
        <v>0</v>
      </c>
      <c r="G283" s="49" t="str">
        <f t="shared" si="29"/>
        <v/>
      </c>
      <c r="H283" s="33" t="str">
        <f t="shared" si="30"/>
        <v/>
      </c>
      <c r="I283" s="33" t="str">
        <f t="shared" si="31"/>
        <v/>
      </c>
      <c r="J283" s="20">
        <v>0</v>
      </c>
      <c r="K283" s="14">
        <v>29</v>
      </c>
      <c r="L283" s="49">
        <f t="shared" si="32"/>
        <v>-100</v>
      </c>
      <c r="M283" s="33" t="str">
        <f t="shared" si="33"/>
        <v/>
      </c>
      <c r="N283" s="34">
        <f t="shared" si="34"/>
        <v>1.727403771696787E-2</v>
      </c>
    </row>
    <row r="284" spans="1:14" collapsed="1" x14ac:dyDescent="0.3">
      <c r="A284" s="36" t="s">
        <v>301</v>
      </c>
      <c r="B284" s="1" t="s">
        <v>302</v>
      </c>
      <c r="C284" s="42">
        <f t="shared" si="28"/>
        <v>-74.050962038481543</v>
      </c>
      <c r="D284" s="48"/>
      <c r="E284" s="20">
        <v>102</v>
      </c>
      <c r="F284" s="14">
        <v>305</v>
      </c>
      <c r="G284" s="49">
        <f t="shared" si="29"/>
        <v>-66.557377049180332</v>
      </c>
      <c r="H284" s="33">
        <f t="shared" si="30"/>
        <v>0.41217117226330463</v>
      </c>
      <c r="I284" s="33">
        <f t="shared" si="31"/>
        <v>0.95821551994973309</v>
      </c>
      <c r="J284" s="20">
        <v>499</v>
      </c>
      <c r="K284" s="14">
        <v>1923</v>
      </c>
      <c r="L284" s="49">
        <f t="shared" si="32"/>
        <v>-74.050962038481543</v>
      </c>
      <c r="M284" s="33">
        <f t="shared" si="33"/>
        <v>0.3970243067987429</v>
      </c>
      <c r="N284" s="34">
        <f t="shared" si="34"/>
        <v>1.1454473975768695</v>
      </c>
    </row>
    <row r="285" spans="1:14" hidden="1" outlineLevel="1" x14ac:dyDescent="0.3">
      <c r="A285" s="36"/>
      <c r="B285" s="50" t="s">
        <v>303</v>
      </c>
      <c r="C285" s="42">
        <f t="shared" si="28"/>
        <v>-53.43642611683849</v>
      </c>
      <c r="D285" s="48"/>
      <c r="E285" s="20">
        <v>56</v>
      </c>
      <c r="F285" s="14">
        <v>113</v>
      </c>
      <c r="G285" s="49">
        <f t="shared" si="29"/>
        <v>-50.442477876106196</v>
      </c>
      <c r="H285" s="33">
        <f t="shared" si="30"/>
        <v>0.22629005536024568</v>
      </c>
      <c r="I285" s="33">
        <f t="shared" si="31"/>
        <v>0.35501099591580271</v>
      </c>
      <c r="J285" s="20">
        <v>271</v>
      </c>
      <c r="K285" s="14">
        <v>582</v>
      </c>
      <c r="L285" s="49">
        <f t="shared" si="32"/>
        <v>-53.43642611683849</v>
      </c>
      <c r="M285" s="33">
        <f t="shared" si="33"/>
        <v>0.2156184111071329</v>
      </c>
      <c r="N285" s="34">
        <f t="shared" si="34"/>
        <v>0.34667206728535521</v>
      </c>
    </row>
    <row r="286" spans="1:14" hidden="1" outlineLevel="1" x14ac:dyDescent="0.3">
      <c r="A286" s="36"/>
      <c r="B286" s="50" t="s">
        <v>304</v>
      </c>
      <c r="C286" s="42">
        <f t="shared" si="28"/>
        <v>-50.757575757575758</v>
      </c>
      <c r="D286" s="48"/>
      <c r="E286" s="20">
        <v>17</v>
      </c>
      <c r="F286" s="14">
        <v>57</v>
      </c>
      <c r="G286" s="49">
        <f t="shared" si="29"/>
        <v>-70.175438596491219</v>
      </c>
      <c r="H286" s="33">
        <f t="shared" si="30"/>
        <v>6.8695195377217438E-2</v>
      </c>
      <c r="I286" s="33">
        <f t="shared" si="31"/>
        <v>0.17907634307257303</v>
      </c>
      <c r="J286" s="20">
        <v>130</v>
      </c>
      <c r="K286" s="14">
        <v>264</v>
      </c>
      <c r="L286" s="49">
        <f t="shared" si="32"/>
        <v>-50.757575757575758</v>
      </c>
      <c r="M286" s="33">
        <f t="shared" si="33"/>
        <v>0.10343318613995306</v>
      </c>
      <c r="N286" s="34">
        <f t="shared" si="34"/>
        <v>0.15725330887170749</v>
      </c>
    </row>
    <row r="287" spans="1:14" hidden="1" outlineLevel="1" x14ac:dyDescent="0.3">
      <c r="A287" s="36"/>
      <c r="B287" s="50" t="s">
        <v>305</v>
      </c>
      <c r="C287" s="42">
        <f t="shared" si="28"/>
        <v>-83.15789473684211</v>
      </c>
      <c r="D287" s="48"/>
      <c r="E287" s="20">
        <v>29</v>
      </c>
      <c r="F287" s="14">
        <v>55</v>
      </c>
      <c r="G287" s="49">
        <f t="shared" si="29"/>
        <v>-47.272727272727273</v>
      </c>
      <c r="H287" s="33">
        <f t="shared" si="30"/>
        <v>0.11718592152584152</v>
      </c>
      <c r="I287" s="33">
        <f t="shared" si="31"/>
        <v>0.17279296261388627</v>
      </c>
      <c r="J287" s="20">
        <v>96</v>
      </c>
      <c r="K287" s="14">
        <v>570</v>
      </c>
      <c r="L287" s="49">
        <f t="shared" si="32"/>
        <v>-83.15789473684211</v>
      </c>
      <c r="M287" s="33">
        <f t="shared" si="33"/>
        <v>7.6381429764888403E-2</v>
      </c>
      <c r="N287" s="34">
        <f t="shared" si="34"/>
        <v>0.33952418960936848</v>
      </c>
    </row>
    <row r="288" spans="1:14" hidden="1" outlineLevel="1" x14ac:dyDescent="0.3">
      <c r="A288" s="36"/>
      <c r="B288" s="50" t="s">
        <v>306</v>
      </c>
      <c r="C288" s="42">
        <f t="shared" si="28"/>
        <v>-99.792531120331944</v>
      </c>
      <c r="D288" s="48"/>
      <c r="E288" s="20">
        <v>0</v>
      </c>
      <c r="F288" s="14">
        <v>80</v>
      </c>
      <c r="G288" s="49">
        <f t="shared" si="29"/>
        <v>-100</v>
      </c>
      <c r="H288" s="33" t="str">
        <f t="shared" si="30"/>
        <v/>
      </c>
      <c r="I288" s="33">
        <f t="shared" si="31"/>
        <v>0.25133521834747091</v>
      </c>
      <c r="J288" s="20">
        <v>1</v>
      </c>
      <c r="K288" s="14">
        <v>482</v>
      </c>
      <c r="L288" s="49">
        <f t="shared" si="32"/>
        <v>-99.792531120331944</v>
      </c>
      <c r="M288" s="33">
        <f t="shared" si="33"/>
        <v>7.9563989338425438E-4</v>
      </c>
      <c r="N288" s="34">
        <f t="shared" si="34"/>
        <v>0.28710641998546599</v>
      </c>
    </row>
    <row r="289" spans="1:14" hidden="1" outlineLevel="1" x14ac:dyDescent="0.3">
      <c r="A289" s="36"/>
      <c r="B289" s="50" t="s">
        <v>307</v>
      </c>
      <c r="C289" s="42">
        <f t="shared" si="28"/>
        <v>-92.857142857142861</v>
      </c>
      <c r="D289" s="48"/>
      <c r="E289" s="20">
        <v>0</v>
      </c>
      <c r="F289" s="14">
        <v>0</v>
      </c>
      <c r="G289" s="49" t="str">
        <f t="shared" si="29"/>
        <v/>
      </c>
      <c r="H289" s="33" t="str">
        <f t="shared" si="30"/>
        <v/>
      </c>
      <c r="I289" s="33" t="str">
        <f t="shared" si="31"/>
        <v/>
      </c>
      <c r="J289" s="20">
        <v>1</v>
      </c>
      <c r="K289" s="14">
        <v>14</v>
      </c>
      <c r="L289" s="49">
        <f t="shared" si="32"/>
        <v>-92.857142857142861</v>
      </c>
      <c r="M289" s="33">
        <f t="shared" si="33"/>
        <v>7.9563989338425438E-4</v>
      </c>
      <c r="N289" s="34">
        <f t="shared" si="34"/>
        <v>8.3391906219844898E-3</v>
      </c>
    </row>
    <row r="290" spans="1:14" hidden="1" outlineLevel="1" x14ac:dyDescent="0.3">
      <c r="A290" s="36"/>
      <c r="B290" s="50" t="s">
        <v>308</v>
      </c>
      <c r="C290" s="42">
        <f t="shared" si="28"/>
        <v>-100</v>
      </c>
      <c r="D290" s="48"/>
      <c r="E290" s="20">
        <v>0</v>
      </c>
      <c r="F290" s="14">
        <v>0</v>
      </c>
      <c r="G290" s="49" t="str">
        <f t="shared" si="29"/>
        <v/>
      </c>
      <c r="H290" s="33" t="str">
        <f t="shared" si="30"/>
        <v/>
      </c>
      <c r="I290" s="33" t="str">
        <f t="shared" si="31"/>
        <v/>
      </c>
      <c r="J290" s="20">
        <v>0</v>
      </c>
      <c r="K290" s="14">
        <v>11</v>
      </c>
      <c r="L290" s="49">
        <f t="shared" si="32"/>
        <v>-100</v>
      </c>
      <c r="M290" s="33" t="str">
        <f t="shared" si="33"/>
        <v/>
      </c>
      <c r="N290" s="34">
        <f t="shared" si="34"/>
        <v>6.5522212029878128E-3</v>
      </c>
    </row>
    <row r="291" spans="1:14" collapsed="1" x14ac:dyDescent="0.3">
      <c r="A291" s="36" t="s">
        <v>309</v>
      </c>
      <c r="B291" s="1" t="s">
        <v>310</v>
      </c>
      <c r="C291" s="42">
        <f t="shared" si="28"/>
        <v>20.388349514563107</v>
      </c>
      <c r="D291" s="48"/>
      <c r="E291" s="20">
        <v>95</v>
      </c>
      <c r="F291" s="14">
        <v>71</v>
      </c>
      <c r="G291" s="49">
        <f t="shared" si="29"/>
        <v>33.802816901408448</v>
      </c>
      <c r="H291" s="33">
        <f t="shared" si="30"/>
        <v>0.3838849153432739</v>
      </c>
      <c r="I291" s="33">
        <f t="shared" si="31"/>
        <v>0.22306000628338046</v>
      </c>
      <c r="J291" s="20">
        <v>496</v>
      </c>
      <c r="K291" s="14">
        <v>412</v>
      </c>
      <c r="L291" s="49">
        <f t="shared" si="32"/>
        <v>20.388349514563107</v>
      </c>
      <c r="M291" s="33">
        <f t="shared" si="33"/>
        <v>0.39463738711859014</v>
      </c>
      <c r="N291" s="34">
        <f t="shared" si="34"/>
        <v>0.24541046687554355</v>
      </c>
    </row>
    <row r="292" spans="1:14" hidden="1" outlineLevel="1" x14ac:dyDescent="0.3">
      <c r="A292" s="36"/>
      <c r="B292" s="50" t="s">
        <v>311</v>
      </c>
      <c r="C292" s="42">
        <f t="shared" si="28"/>
        <v>20.73170731707317</v>
      </c>
      <c r="D292" s="48"/>
      <c r="E292" s="20">
        <v>29</v>
      </c>
      <c r="F292" s="14">
        <v>10</v>
      </c>
      <c r="G292" s="49">
        <f t="shared" si="29"/>
        <v>190</v>
      </c>
      <c r="H292" s="33">
        <f t="shared" si="30"/>
        <v>0.11718592152584152</v>
      </c>
      <c r="I292" s="33">
        <f t="shared" si="31"/>
        <v>3.1416902293433864E-2</v>
      </c>
      <c r="J292" s="20">
        <v>198</v>
      </c>
      <c r="K292" s="14">
        <v>164</v>
      </c>
      <c r="L292" s="49">
        <f t="shared" si="32"/>
        <v>20.73170731707317</v>
      </c>
      <c r="M292" s="33">
        <f t="shared" si="33"/>
        <v>0.15753669889008234</v>
      </c>
      <c r="N292" s="34">
        <f t="shared" si="34"/>
        <v>9.768766157181831E-2</v>
      </c>
    </row>
    <row r="293" spans="1:14" hidden="1" outlineLevel="1" x14ac:dyDescent="0.3">
      <c r="A293" s="36"/>
      <c r="B293" s="50" t="s">
        <v>312</v>
      </c>
      <c r="C293" s="42">
        <f t="shared" si="28"/>
        <v>1.4598540145985401</v>
      </c>
      <c r="D293" s="48"/>
      <c r="E293" s="20">
        <v>18</v>
      </c>
      <c r="F293" s="14">
        <v>37</v>
      </c>
      <c r="G293" s="49">
        <f t="shared" si="29"/>
        <v>-51.351351351351347</v>
      </c>
      <c r="H293" s="33">
        <f t="shared" si="30"/>
        <v>7.2736089222936118E-2</v>
      </c>
      <c r="I293" s="33">
        <f t="shared" si="31"/>
        <v>0.1162425384857053</v>
      </c>
      <c r="J293" s="20">
        <v>139</v>
      </c>
      <c r="K293" s="14">
        <v>137</v>
      </c>
      <c r="L293" s="49">
        <f t="shared" si="32"/>
        <v>1.4598540145985401</v>
      </c>
      <c r="M293" s="33">
        <f t="shared" si="33"/>
        <v>0.11059394518041135</v>
      </c>
      <c r="N293" s="34">
        <f t="shared" si="34"/>
        <v>8.1604936800848224E-2</v>
      </c>
    </row>
    <row r="294" spans="1:14" hidden="1" outlineLevel="1" x14ac:dyDescent="0.3">
      <c r="A294" s="36"/>
      <c r="B294" s="50" t="s">
        <v>313</v>
      </c>
      <c r="C294" s="42">
        <f t="shared" si="28"/>
        <v>31.25</v>
      </c>
      <c r="D294" s="48"/>
      <c r="E294" s="20">
        <v>17</v>
      </c>
      <c r="F294" s="14">
        <v>16</v>
      </c>
      <c r="G294" s="49">
        <f t="shared" si="29"/>
        <v>6.25</v>
      </c>
      <c r="H294" s="33">
        <f t="shared" si="30"/>
        <v>6.8695195377217438E-2</v>
      </c>
      <c r="I294" s="33">
        <f t="shared" si="31"/>
        <v>5.0267043669494194E-2</v>
      </c>
      <c r="J294" s="20">
        <v>105</v>
      </c>
      <c r="K294" s="14">
        <v>80</v>
      </c>
      <c r="L294" s="49">
        <f t="shared" si="32"/>
        <v>31.25</v>
      </c>
      <c r="M294" s="33">
        <f t="shared" si="33"/>
        <v>8.3542188805346695E-2</v>
      </c>
      <c r="N294" s="34">
        <f t="shared" si="34"/>
        <v>4.7652517839911368E-2</v>
      </c>
    </row>
    <row r="295" spans="1:14" hidden="1" outlineLevel="1" x14ac:dyDescent="0.3">
      <c r="A295" s="36"/>
      <c r="B295" s="50" t="s">
        <v>314</v>
      </c>
      <c r="C295" s="42" t="str">
        <f t="shared" si="28"/>
        <v/>
      </c>
      <c r="D295" s="48"/>
      <c r="E295" s="20">
        <v>30</v>
      </c>
      <c r="F295" s="14">
        <v>0</v>
      </c>
      <c r="G295" s="49" t="str">
        <f t="shared" si="29"/>
        <v/>
      </c>
      <c r="H295" s="33">
        <f t="shared" si="30"/>
        <v>0.1212268153715602</v>
      </c>
      <c r="I295" s="33" t="str">
        <f t="shared" si="31"/>
        <v/>
      </c>
      <c r="J295" s="20">
        <v>33</v>
      </c>
      <c r="K295" s="14">
        <v>0</v>
      </c>
      <c r="L295" s="49" t="str">
        <f t="shared" si="32"/>
        <v/>
      </c>
      <c r="M295" s="33">
        <f t="shared" si="33"/>
        <v>2.625611648168039E-2</v>
      </c>
      <c r="N295" s="34" t="str">
        <f t="shared" si="34"/>
        <v/>
      </c>
    </row>
    <row r="296" spans="1:14" hidden="1" outlineLevel="1" x14ac:dyDescent="0.3">
      <c r="A296" s="36"/>
      <c r="B296" s="50" t="s">
        <v>315</v>
      </c>
      <c r="C296" s="42">
        <f t="shared" si="28"/>
        <v>-32.258064516129032</v>
      </c>
      <c r="D296" s="48"/>
      <c r="E296" s="20">
        <v>1</v>
      </c>
      <c r="F296" s="14">
        <v>8</v>
      </c>
      <c r="G296" s="49">
        <f t="shared" si="29"/>
        <v>-87.5</v>
      </c>
      <c r="H296" s="33">
        <f t="shared" si="30"/>
        <v>4.0408938457186724E-3</v>
      </c>
      <c r="I296" s="33">
        <f t="shared" si="31"/>
        <v>2.5133521834747097E-2</v>
      </c>
      <c r="J296" s="20">
        <v>21</v>
      </c>
      <c r="K296" s="14">
        <v>31</v>
      </c>
      <c r="L296" s="49">
        <f t="shared" si="32"/>
        <v>-32.258064516129032</v>
      </c>
      <c r="M296" s="33">
        <f t="shared" si="33"/>
        <v>1.6708437761069339E-2</v>
      </c>
      <c r="N296" s="34">
        <f t="shared" si="34"/>
        <v>1.8465350662965656E-2</v>
      </c>
    </row>
    <row r="297" spans="1:14" collapsed="1" x14ac:dyDescent="0.3">
      <c r="A297" s="36" t="s">
        <v>316</v>
      </c>
      <c r="B297" s="1" t="s">
        <v>317</v>
      </c>
      <c r="C297" s="42">
        <f t="shared" si="28"/>
        <v>-80.347054075867632</v>
      </c>
      <c r="D297" s="48"/>
      <c r="E297" s="20">
        <v>141</v>
      </c>
      <c r="F297" s="14">
        <v>515</v>
      </c>
      <c r="G297" s="49">
        <f t="shared" si="29"/>
        <v>-72.621359223300971</v>
      </c>
      <c r="H297" s="33">
        <f t="shared" si="30"/>
        <v>0.56976603224633293</v>
      </c>
      <c r="I297" s="33">
        <f t="shared" si="31"/>
        <v>1.6179704681118443</v>
      </c>
      <c r="J297" s="20">
        <v>487</v>
      </c>
      <c r="K297" s="14">
        <v>2478</v>
      </c>
      <c r="L297" s="49">
        <f t="shared" si="32"/>
        <v>-80.347054075867632</v>
      </c>
      <c r="M297" s="33">
        <f t="shared" si="33"/>
        <v>0.38747662807813182</v>
      </c>
      <c r="N297" s="34">
        <f t="shared" si="34"/>
        <v>1.4760367400912546</v>
      </c>
    </row>
    <row r="298" spans="1:14" hidden="1" outlineLevel="1" x14ac:dyDescent="0.3">
      <c r="A298" s="36"/>
      <c r="B298" s="50" t="s">
        <v>318</v>
      </c>
      <c r="C298" s="42" t="str">
        <f t="shared" si="28"/>
        <v/>
      </c>
      <c r="D298" s="48"/>
      <c r="E298" s="20">
        <v>81</v>
      </c>
      <c r="F298" s="14">
        <v>0</v>
      </c>
      <c r="G298" s="49" t="str">
        <f t="shared" si="29"/>
        <v/>
      </c>
      <c r="H298" s="33">
        <f t="shared" si="30"/>
        <v>0.3273124015032125</v>
      </c>
      <c r="I298" s="33" t="str">
        <f t="shared" si="31"/>
        <v/>
      </c>
      <c r="J298" s="20">
        <v>303</v>
      </c>
      <c r="K298" s="14">
        <v>0</v>
      </c>
      <c r="L298" s="49" t="str">
        <f t="shared" si="32"/>
        <v/>
      </c>
      <c r="M298" s="33">
        <f t="shared" si="33"/>
        <v>0.24107888769542904</v>
      </c>
      <c r="N298" s="34" t="str">
        <f t="shared" si="34"/>
        <v/>
      </c>
    </row>
    <row r="299" spans="1:14" hidden="1" outlineLevel="1" x14ac:dyDescent="0.3">
      <c r="A299" s="36"/>
      <c r="B299" s="50" t="s">
        <v>319</v>
      </c>
      <c r="C299" s="42">
        <f t="shared" si="28"/>
        <v>-88.652482269503537</v>
      </c>
      <c r="D299" s="48"/>
      <c r="E299" s="20">
        <v>29</v>
      </c>
      <c r="F299" s="14">
        <v>135</v>
      </c>
      <c r="G299" s="49">
        <f t="shared" si="29"/>
        <v>-78.518518518518519</v>
      </c>
      <c r="H299" s="33">
        <f t="shared" si="30"/>
        <v>0.11718592152584152</v>
      </c>
      <c r="I299" s="33">
        <f t="shared" si="31"/>
        <v>0.42412818096135718</v>
      </c>
      <c r="J299" s="20">
        <v>96</v>
      </c>
      <c r="K299" s="14">
        <v>846</v>
      </c>
      <c r="L299" s="49">
        <f t="shared" si="32"/>
        <v>-88.652482269503537</v>
      </c>
      <c r="M299" s="33">
        <f t="shared" si="33"/>
        <v>7.6381429764888403E-2</v>
      </c>
      <c r="N299" s="34">
        <f t="shared" si="34"/>
        <v>0.50392537615706279</v>
      </c>
    </row>
    <row r="300" spans="1:14" hidden="1" outlineLevel="1" x14ac:dyDescent="0.3">
      <c r="A300" s="36"/>
      <c r="B300" s="50" t="s">
        <v>320</v>
      </c>
      <c r="C300" s="42">
        <f t="shared" si="28"/>
        <v>-73.372781065088759</v>
      </c>
      <c r="D300" s="48"/>
      <c r="E300" s="20">
        <v>10</v>
      </c>
      <c r="F300" s="14">
        <v>49</v>
      </c>
      <c r="G300" s="49">
        <f t="shared" si="29"/>
        <v>-79.591836734693871</v>
      </c>
      <c r="H300" s="33">
        <f t="shared" si="30"/>
        <v>4.0408938457186731E-2</v>
      </c>
      <c r="I300" s="33">
        <f t="shared" si="31"/>
        <v>0.15394282123782596</v>
      </c>
      <c r="J300" s="20">
        <v>45</v>
      </c>
      <c r="K300" s="14">
        <v>169</v>
      </c>
      <c r="L300" s="49">
        <f t="shared" si="32"/>
        <v>-73.372781065088759</v>
      </c>
      <c r="M300" s="33">
        <f t="shared" si="33"/>
        <v>3.5803795202291447E-2</v>
      </c>
      <c r="N300" s="34">
        <f t="shared" si="34"/>
        <v>0.10066594393681276</v>
      </c>
    </row>
    <row r="301" spans="1:14" hidden="1" outlineLevel="1" x14ac:dyDescent="0.3">
      <c r="A301" s="36"/>
      <c r="B301" s="50" t="s">
        <v>321</v>
      </c>
      <c r="C301" s="42">
        <f t="shared" si="28"/>
        <v>-86.8</v>
      </c>
      <c r="D301" s="48"/>
      <c r="E301" s="20">
        <v>15</v>
      </c>
      <c r="F301" s="14">
        <v>73</v>
      </c>
      <c r="G301" s="49">
        <f t="shared" si="29"/>
        <v>-79.452054794520549</v>
      </c>
      <c r="H301" s="33">
        <f t="shared" si="30"/>
        <v>6.06134076857801E-2</v>
      </c>
      <c r="I301" s="33">
        <f t="shared" si="31"/>
        <v>0.22934338674206722</v>
      </c>
      <c r="J301" s="20">
        <v>33</v>
      </c>
      <c r="K301" s="14">
        <v>250</v>
      </c>
      <c r="L301" s="49">
        <f t="shared" si="32"/>
        <v>-86.8</v>
      </c>
      <c r="M301" s="33">
        <f t="shared" si="33"/>
        <v>2.625611648168039E-2</v>
      </c>
      <c r="N301" s="34">
        <f t="shared" si="34"/>
        <v>0.14891411824972303</v>
      </c>
    </row>
    <row r="302" spans="1:14" hidden="1" outlineLevel="1" x14ac:dyDescent="0.3">
      <c r="A302" s="36"/>
      <c r="B302" s="50" t="s">
        <v>322</v>
      </c>
      <c r="C302" s="42">
        <f t="shared" si="28"/>
        <v>-97.474747474747474</v>
      </c>
      <c r="D302" s="48"/>
      <c r="E302" s="20">
        <v>4</v>
      </c>
      <c r="F302" s="14">
        <v>38</v>
      </c>
      <c r="G302" s="49">
        <f t="shared" si="29"/>
        <v>-89.473684210526315</v>
      </c>
      <c r="H302" s="33">
        <f t="shared" si="30"/>
        <v>1.616357538287469E-2</v>
      </c>
      <c r="I302" s="33">
        <f t="shared" si="31"/>
        <v>0.11938422871504871</v>
      </c>
      <c r="J302" s="20">
        <v>5</v>
      </c>
      <c r="K302" s="14">
        <v>198</v>
      </c>
      <c r="L302" s="49">
        <f t="shared" si="32"/>
        <v>-97.474747474747474</v>
      </c>
      <c r="M302" s="33">
        <f t="shared" si="33"/>
        <v>3.9781994669212716E-3</v>
      </c>
      <c r="N302" s="34">
        <f t="shared" si="34"/>
        <v>0.11793998165378064</v>
      </c>
    </row>
    <row r="303" spans="1:14" hidden="1" outlineLevel="1" x14ac:dyDescent="0.3">
      <c r="A303" s="36"/>
      <c r="B303" s="50" t="s">
        <v>323</v>
      </c>
      <c r="C303" s="42">
        <f t="shared" si="28"/>
        <v>-97.674418604651152</v>
      </c>
      <c r="D303" s="48"/>
      <c r="E303" s="20">
        <v>2</v>
      </c>
      <c r="F303" s="14">
        <v>45</v>
      </c>
      <c r="G303" s="49">
        <f t="shared" si="29"/>
        <v>-95.555555555555557</v>
      </c>
      <c r="H303" s="33">
        <f t="shared" si="30"/>
        <v>8.0817876914373449E-3</v>
      </c>
      <c r="I303" s="33">
        <f t="shared" si="31"/>
        <v>0.14137606032045241</v>
      </c>
      <c r="J303" s="20">
        <v>5</v>
      </c>
      <c r="K303" s="14">
        <v>215</v>
      </c>
      <c r="L303" s="49">
        <f t="shared" si="32"/>
        <v>-97.674418604651152</v>
      </c>
      <c r="M303" s="33">
        <f t="shared" si="33"/>
        <v>3.9781994669212716E-3</v>
      </c>
      <c r="N303" s="34">
        <f t="shared" si="34"/>
        <v>0.1280661416947618</v>
      </c>
    </row>
    <row r="304" spans="1:14" hidden="1" outlineLevel="1" x14ac:dyDescent="0.3">
      <c r="A304" s="36"/>
      <c r="B304" s="50" t="s">
        <v>324</v>
      </c>
      <c r="C304" s="42">
        <f t="shared" si="28"/>
        <v>-100</v>
      </c>
      <c r="D304" s="48"/>
      <c r="E304" s="20">
        <v>0</v>
      </c>
      <c r="F304" s="14">
        <v>175</v>
      </c>
      <c r="G304" s="49">
        <f t="shared" si="29"/>
        <v>-100</v>
      </c>
      <c r="H304" s="33" t="str">
        <f t="shared" si="30"/>
        <v/>
      </c>
      <c r="I304" s="33">
        <f t="shared" si="31"/>
        <v>0.54979579013509261</v>
      </c>
      <c r="J304" s="20">
        <v>0</v>
      </c>
      <c r="K304" s="14">
        <v>800</v>
      </c>
      <c r="L304" s="49">
        <f t="shared" si="32"/>
        <v>-100</v>
      </c>
      <c r="M304" s="33" t="str">
        <f t="shared" si="33"/>
        <v/>
      </c>
      <c r="N304" s="34">
        <f t="shared" si="34"/>
        <v>0.47652517839911368</v>
      </c>
    </row>
    <row r="305" spans="1:14" collapsed="1" x14ac:dyDescent="0.3">
      <c r="A305" s="36" t="s">
        <v>325</v>
      </c>
      <c r="B305" s="1" t="s">
        <v>326</v>
      </c>
      <c r="C305" s="42">
        <f t="shared" si="28"/>
        <v>-63.921568627450974</v>
      </c>
      <c r="D305" s="48"/>
      <c r="E305" s="20">
        <v>46</v>
      </c>
      <c r="F305" s="14">
        <v>85</v>
      </c>
      <c r="G305" s="49">
        <f t="shared" si="29"/>
        <v>-45.882352941176471</v>
      </c>
      <c r="H305" s="33">
        <f t="shared" si="30"/>
        <v>0.18588111690305895</v>
      </c>
      <c r="I305" s="33">
        <f t="shared" si="31"/>
        <v>0.2670436694941879</v>
      </c>
      <c r="J305" s="20">
        <v>184</v>
      </c>
      <c r="K305" s="14">
        <v>510</v>
      </c>
      <c r="L305" s="49">
        <f t="shared" si="32"/>
        <v>-63.921568627450974</v>
      </c>
      <c r="M305" s="33">
        <f t="shared" si="33"/>
        <v>0.14639774038270278</v>
      </c>
      <c r="N305" s="34">
        <f t="shared" si="34"/>
        <v>0.30378480122943496</v>
      </c>
    </row>
    <row r="306" spans="1:14" hidden="1" outlineLevel="1" x14ac:dyDescent="0.3">
      <c r="A306" s="36"/>
      <c r="B306" s="50" t="s">
        <v>327</v>
      </c>
      <c r="C306" s="42">
        <f t="shared" si="28"/>
        <v>-38.135593220338983</v>
      </c>
      <c r="D306" s="48"/>
      <c r="E306" s="20">
        <v>10</v>
      </c>
      <c r="F306" s="14">
        <v>19</v>
      </c>
      <c r="G306" s="49">
        <f t="shared" si="29"/>
        <v>-47.368421052631575</v>
      </c>
      <c r="H306" s="33">
        <f t="shared" si="30"/>
        <v>4.0408938457186731E-2</v>
      </c>
      <c r="I306" s="33">
        <f t="shared" si="31"/>
        <v>5.9692114357524355E-2</v>
      </c>
      <c r="J306" s="20">
        <v>73</v>
      </c>
      <c r="K306" s="14">
        <v>118</v>
      </c>
      <c r="L306" s="49">
        <f t="shared" si="32"/>
        <v>-38.135593220338983</v>
      </c>
      <c r="M306" s="33">
        <f t="shared" si="33"/>
        <v>5.8081712217050566E-2</v>
      </c>
      <c r="N306" s="34">
        <f t="shared" si="34"/>
        <v>7.0287463813869258E-2</v>
      </c>
    </row>
    <row r="307" spans="1:14" hidden="1" outlineLevel="1" x14ac:dyDescent="0.3">
      <c r="A307" s="36"/>
      <c r="B307" s="50" t="s">
        <v>328</v>
      </c>
      <c r="C307" s="42">
        <f t="shared" si="28"/>
        <v>-20.634920634920633</v>
      </c>
      <c r="D307" s="48"/>
      <c r="E307" s="20">
        <v>33</v>
      </c>
      <c r="F307" s="14">
        <v>18</v>
      </c>
      <c r="G307" s="49">
        <f t="shared" si="29"/>
        <v>83.333333333333343</v>
      </c>
      <c r="H307" s="33">
        <f t="shared" si="30"/>
        <v>0.1333494969087162</v>
      </c>
      <c r="I307" s="33">
        <f t="shared" si="31"/>
        <v>5.6550424128180961E-2</v>
      </c>
      <c r="J307" s="20">
        <v>50</v>
      </c>
      <c r="K307" s="14">
        <v>63</v>
      </c>
      <c r="L307" s="49">
        <f t="shared" si="32"/>
        <v>-20.634920634920633</v>
      </c>
      <c r="M307" s="33">
        <f t="shared" si="33"/>
        <v>3.9781994669212714E-2</v>
      </c>
      <c r="N307" s="34">
        <f t="shared" si="34"/>
        <v>3.7526357798930203E-2</v>
      </c>
    </row>
    <row r="308" spans="1:14" hidden="1" outlineLevel="1" x14ac:dyDescent="0.3">
      <c r="A308" s="36"/>
      <c r="B308" s="50" t="s">
        <v>329</v>
      </c>
      <c r="C308" s="42">
        <f t="shared" si="28"/>
        <v>-85.836909871244643</v>
      </c>
      <c r="D308" s="48"/>
      <c r="E308" s="20">
        <v>1</v>
      </c>
      <c r="F308" s="14">
        <v>39</v>
      </c>
      <c r="G308" s="49">
        <f t="shared" si="29"/>
        <v>-97.435897435897431</v>
      </c>
      <c r="H308" s="33">
        <f t="shared" si="30"/>
        <v>4.0408938457186724E-3</v>
      </c>
      <c r="I308" s="33">
        <f t="shared" si="31"/>
        <v>0.12252591894439209</v>
      </c>
      <c r="J308" s="20">
        <v>33</v>
      </c>
      <c r="K308" s="14">
        <v>233</v>
      </c>
      <c r="L308" s="49">
        <f t="shared" si="32"/>
        <v>-85.836909871244643</v>
      </c>
      <c r="M308" s="33">
        <f t="shared" si="33"/>
        <v>2.625611648168039E-2</v>
      </c>
      <c r="N308" s="34">
        <f t="shared" si="34"/>
        <v>0.13878795820874185</v>
      </c>
    </row>
    <row r="309" spans="1:14" hidden="1" outlineLevel="1" x14ac:dyDescent="0.3">
      <c r="A309" s="36"/>
      <c r="B309" s="50" t="s">
        <v>330</v>
      </c>
      <c r="C309" s="42">
        <f t="shared" si="28"/>
        <v>-74.324324324324323</v>
      </c>
      <c r="D309" s="48"/>
      <c r="E309" s="20">
        <v>2</v>
      </c>
      <c r="F309" s="14">
        <v>6</v>
      </c>
      <c r="G309" s="49">
        <f t="shared" si="29"/>
        <v>-66.666666666666657</v>
      </c>
      <c r="H309" s="33">
        <f t="shared" si="30"/>
        <v>8.0817876914373449E-3</v>
      </c>
      <c r="I309" s="33">
        <f t="shared" si="31"/>
        <v>1.8850141376060323E-2</v>
      </c>
      <c r="J309" s="20">
        <v>19</v>
      </c>
      <c r="K309" s="14">
        <v>74</v>
      </c>
      <c r="L309" s="49">
        <f t="shared" si="32"/>
        <v>-74.324324324324323</v>
      </c>
      <c r="M309" s="33">
        <f t="shared" si="33"/>
        <v>1.5117157974300832E-2</v>
      </c>
      <c r="N309" s="34">
        <f t="shared" si="34"/>
        <v>4.4078579001918014E-2</v>
      </c>
    </row>
    <row r="310" spans="1:14" hidden="1" outlineLevel="1" x14ac:dyDescent="0.3">
      <c r="A310" s="36"/>
      <c r="B310" s="50" t="s">
        <v>331</v>
      </c>
      <c r="C310" s="42">
        <f t="shared" si="28"/>
        <v>-59.090909090909093</v>
      </c>
      <c r="D310" s="48"/>
      <c r="E310" s="20">
        <v>0</v>
      </c>
      <c r="F310" s="14">
        <v>3</v>
      </c>
      <c r="G310" s="49">
        <f t="shared" si="29"/>
        <v>-100</v>
      </c>
      <c r="H310" s="33" t="str">
        <f t="shared" si="30"/>
        <v/>
      </c>
      <c r="I310" s="33">
        <f t="shared" si="31"/>
        <v>9.4250706880301613E-3</v>
      </c>
      <c r="J310" s="20">
        <v>9</v>
      </c>
      <c r="K310" s="14">
        <v>22</v>
      </c>
      <c r="L310" s="49">
        <f t="shared" si="32"/>
        <v>-59.090909090909093</v>
      </c>
      <c r="M310" s="33">
        <f t="shared" si="33"/>
        <v>7.1607590404582887E-3</v>
      </c>
      <c r="N310" s="34">
        <f t="shared" si="34"/>
        <v>1.3104442405975626E-2</v>
      </c>
    </row>
    <row r="311" spans="1:14" collapsed="1" x14ac:dyDescent="0.3">
      <c r="A311" s="36" t="s">
        <v>332</v>
      </c>
      <c r="B311" s="1" t="s">
        <v>333</v>
      </c>
      <c r="C311" s="42">
        <f t="shared" si="28"/>
        <v>-81.997533908754633</v>
      </c>
      <c r="D311" s="48"/>
      <c r="E311" s="20">
        <v>21</v>
      </c>
      <c r="F311" s="14">
        <v>143</v>
      </c>
      <c r="G311" s="49">
        <f t="shared" si="29"/>
        <v>-85.314685314685306</v>
      </c>
      <c r="H311" s="33">
        <f t="shared" si="30"/>
        <v>8.4858770760092142E-2</v>
      </c>
      <c r="I311" s="33">
        <f t="shared" si="31"/>
        <v>0.44926170279610433</v>
      </c>
      <c r="J311" s="20">
        <v>146</v>
      </c>
      <c r="K311" s="14">
        <v>811</v>
      </c>
      <c r="L311" s="49">
        <f t="shared" si="32"/>
        <v>-81.997533908754633</v>
      </c>
      <c r="M311" s="33">
        <f t="shared" si="33"/>
        <v>0.11616342443410113</v>
      </c>
      <c r="N311" s="34">
        <f t="shared" si="34"/>
        <v>0.4830773996021015</v>
      </c>
    </row>
    <row r="312" spans="1:14" hidden="1" outlineLevel="1" x14ac:dyDescent="0.3">
      <c r="A312" s="36"/>
      <c r="B312" s="50" t="s">
        <v>334</v>
      </c>
      <c r="C312" s="42">
        <f t="shared" si="28"/>
        <v>-72.146118721461178</v>
      </c>
      <c r="D312" s="48"/>
      <c r="E312" s="20">
        <v>12</v>
      </c>
      <c r="F312" s="14">
        <v>82</v>
      </c>
      <c r="G312" s="49">
        <f t="shared" si="29"/>
        <v>-85.365853658536579</v>
      </c>
      <c r="H312" s="33">
        <f t="shared" si="30"/>
        <v>4.8490726148624076E-2</v>
      </c>
      <c r="I312" s="33">
        <f t="shared" si="31"/>
        <v>0.25761859880615767</v>
      </c>
      <c r="J312" s="20">
        <v>61</v>
      </c>
      <c r="K312" s="14">
        <v>219</v>
      </c>
      <c r="L312" s="49">
        <f t="shared" si="32"/>
        <v>-72.146118721461178</v>
      </c>
      <c r="M312" s="33">
        <f t="shared" si="33"/>
        <v>4.8534033496439512E-2</v>
      </c>
      <c r="N312" s="34">
        <f t="shared" si="34"/>
        <v>0.13044876758675739</v>
      </c>
    </row>
    <row r="313" spans="1:14" hidden="1" outlineLevel="1" x14ac:dyDescent="0.3">
      <c r="A313" s="36"/>
      <c r="B313" s="50" t="s">
        <v>335</v>
      </c>
      <c r="C313" s="42">
        <f t="shared" si="28"/>
        <v>-54.400000000000006</v>
      </c>
      <c r="D313" s="48"/>
      <c r="E313" s="20">
        <v>5</v>
      </c>
      <c r="F313" s="14">
        <v>9</v>
      </c>
      <c r="G313" s="49">
        <f t="shared" si="29"/>
        <v>-44.444444444444443</v>
      </c>
      <c r="H313" s="33">
        <f t="shared" si="30"/>
        <v>2.0204469228593366E-2</v>
      </c>
      <c r="I313" s="33">
        <f t="shared" si="31"/>
        <v>2.827521206409048E-2</v>
      </c>
      <c r="J313" s="20">
        <v>57</v>
      </c>
      <c r="K313" s="14">
        <v>125</v>
      </c>
      <c r="L313" s="49">
        <f t="shared" si="32"/>
        <v>-54.400000000000006</v>
      </c>
      <c r="M313" s="33">
        <f t="shared" si="33"/>
        <v>4.5351473922902494E-2</v>
      </c>
      <c r="N313" s="34">
        <f t="shared" si="34"/>
        <v>7.4457059124861516E-2</v>
      </c>
    </row>
    <row r="314" spans="1:14" hidden="1" outlineLevel="1" x14ac:dyDescent="0.3">
      <c r="A314" s="36"/>
      <c r="B314" s="50" t="s">
        <v>336</v>
      </c>
      <c r="C314" s="42">
        <f t="shared" si="28"/>
        <v>-91.111111111111114</v>
      </c>
      <c r="D314" s="48"/>
      <c r="E314" s="20">
        <v>0</v>
      </c>
      <c r="F314" s="14">
        <v>15</v>
      </c>
      <c r="G314" s="49">
        <f t="shared" si="29"/>
        <v>-100</v>
      </c>
      <c r="H314" s="33" t="str">
        <f t="shared" si="30"/>
        <v/>
      </c>
      <c r="I314" s="33">
        <f t="shared" si="31"/>
        <v>4.71253534401508E-2</v>
      </c>
      <c r="J314" s="20">
        <v>12</v>
      </c>
      <c r="K314" s="14">
        <v>135</v>
      </c>
      <c r="L314" s="49">
        <f t="shared" si="32"/>
        <v>-91.111111111111114</v>
      </c>
      <c r="M314" s="33">
        <f t="shared" si="33"/>
        <v>9.5476787206110504E-3</v>
      </c>
      <c r="N314" s="34">
        <f t="shared" si="34"/>
        <v>8.041362385485043E-2</v>
      </c>
    </row>
    <row r="315" spans="1:14" hidden="1" outlineLevel="1" x14ac:dyDescent="0.3">
      <c r="A315" s="36"/>
      <c r="B315" s="50" t="s">
        <v>337</v>
      </c>
      <c r="C315" s="42">
        <f t="shared" si="28"/>
        <v>-96.691176470588232</v>
      </c>
      <c r="D315" s="48"/>
      <c r="E315" s="20">
        <v>2</v>
      </c>
      <c r="F315" s="14">
        <v>27</v>
      </c>
      <c r="G315" s="49">
        <f t="shared" si="29"/>
        <v>-92.592592592592595</v>
      </c>
      <c r="H315" s="33">
        <f t="shared" si="30"/>
        <v>8.0817876914373449E-3</v>
      </c>
      <c r="I315" s="33">
        <f t="shared" si="31"/>
        <v>8.4825636192271431E-2</v>
      </c>
      <c r="J315" s="20">
        <v>9</v>
      </c>
      <c r="K315" s="14">
        <v>272</v>
      </c>
      <c r="L315" s="49">
        <f t="shared" si="32"/>
        <v>-96.691176470588232</v>
      </c>
      <c r="M315" s="33">
        <f t="shared" si="33"/>
        <v>7.1607590404582887E-3</v>
      </c>
      <c r="N315" s="34">
        <f t="shared" si="34"/>
        <v>0.16201856065569864</v>
      </c>
    </row>
    <row r="316" spans="1:14" hidden="1" outlineLevel="1" x14ac:dyDescent="0.3">
      <c r="A316" s="36"/>
      <c r="B316" s="50" t="s">
        <v>338</v>
      </c>
      <c r="C316" s="42">
        <f t="shared" si="28"/>
        <v>-90.196078431372555</v>
      </c>
      <c r="D316" s="48"/>
      <c r="E316" s="20">
        <v>0</v>
      </c>
      <c r="F316" s="14">
        <v>10</v>
      </c>
      <c r="G316" s="49">
        <f t="shared" si="29"/>
        <v>-100</v>
      </c>
      <c r="H316" s="33" t="str">
        <f t="shared" si="30"/>
        <v/>
      </c>
      <c r="I316" s="33">
        <f t="shared" si="31"/>
        <v>3.1416902293433864E-2</v>
      </c>
      <c r="J316" s="20">
        <v>5</v>
      </c>
      <c r="K316" s="14">
        <v>51</v>
      </c>
      <c r="L316" s="49">
        <f t="shared" si="32"/>
        <v>-90.196078431372555</v>
      </c>
      <c r="M316" s="33">
        <f t="shared" si="33"/>
        <v>3.9781994669212716E-3</v>
      </c>
      <c r="N316" s="34">
        <f t="shared" si="34"/>
        <v>3.0378480122943495E-2</v>
      </c>
    </row>
    <row r="317" spans="1:14" hidden="1" outlineLevel="1" x14ac:dyDescent="0.3">
      <c r="A317" s="36"/>
      <c r="B317" s="50" t="s">
        <v>339</v>
      </c>
      <c r="C317" s="42">
        <f t="shared" si="28"/>
        <v>0</v>
      </c>
      <c r="D317" s="48"/>
      <c r="E317" s="20">
        <v>2</v>
      </c>
      <c r="F317" s="14">
        <v>0</v>
      </c>
      <c r="G317" s="49" t="str">
        <f t="shared" si="29"/>
        <v/>
      </c>
      <c r="H317" s="33">
        <f t="shared" si="30"/>
        <v>8.0817876914373449E-3</v>
      </c>
      <c r="I317" s="33" t="str">
        <f t="shared" si="31"/>
        <v/>
      </c>
      <c r="J317" s="20">
        <v>2</v>
      </c>
      <c r="K317" s="14">
        <v>2</v>
      </c>
      <c r="L317" s="49">
        <f t="shared" si="32"/>
        <v>0</v>
      </c>
      <c r="M317" s="33">
        <f t="shared" si="33"/>
        <v>1.5912797867685088E-3</v>
      </c>
      <c r="N317" s="34">
        <f t="shared" si="34"/>
        <v>1.1913129459977842E-3</v>
      </c>
    </row>
    <row r="318" spans="1:14" hidden="1" outlineLevel="1" x14ac:dyDescent="0.3">
      <c r="A318" s="36"/>
      <c r="B318" s="50" t="s">
        <v>340</v>
      </c>
      <c r="C318" s="42">
        <f t="shared" si="28"/>
        <v>-100</v>
      </c>
      <c r="D318" s="48"/>
      <c r="E318" s="20">
        <v>0</v>
      </c>
      <c r="F318" s="14">
        <v>0</v>
      </c>
      <c r="G318" s="49" t="str">
        <f t="shared" si="29"/>
        <v/>
      </c>
      <c r="H318" s="33" t="str">
        <f t="shared" si="30"/>
        <v/>
      </c>
      <c r="I318" s="33" t="str">
        <f t="shared" si="31"/>
        <v/>
      </c>
      <c r="J318" s="20">
        <v>0</v>
      </c>
      <c r="K318" s="14">
        <v>7</v>
      </c>
      <c r="L318" s="49">
        <f t="shared" si="32"/>
        <v>-100</v>
      </c>
      <c r="M318" s="33" t="str">
        <f t="shared" si="33"/>
        <v/>
      </c>
      <c r="N318" s="34">
        <f t="shared" si="34"/>
        <v>4.1695953109922449E-3</v>
      </c>
    </row>
    <row r="319" spans="1:14" collapsed="1" x14ac:dyDescent="0.3">
      <c r="A319" s="36" t="s">
        <v>341</v>
      </c>
      <c r="B319" s="1" t="s">
        <v>342</v>
      </c>
      <c r="C319" s="42">
        <f t="shared" si="28"/>
        <v>57.142857142857139</v>
      </c>
      <c r="D319" s="48"/>
      <c r="E319" s="20">
        <v>18</v>
      </c>
      <c r="F319" s="14">
        <v>16</v>
      </c>
      <c r="G319" s="49">
        <f t="shared" si="29"/>
        <v>12.5</v>
      </c>
      <c r="H319" s="33">
        <f t="shared" si="30"/>
        <v>7.2736089222936118E-2</v>
      </c>
      <c r="I319" s="33">
        <f t="shared" si="31"/>
        <v>5.0267043669494194E-2</v>
      </c>
      <c r="J319" s="20">
        <v>99</v>
      </c>
      <c r="K319" s="14">
        <v>63</v>
      </c>
      <c r="L319" s="49">
        <f t="shared" si="32"/>
        <v>57.142857142857139</v>
      </c>
      <c r="M319" s="33">
        <f t="shared" si="33"/>
        <v>7.8768349445041172E-2</v>
      </c>
      <c r="N319" s="34">
        <f t="shared" si="34"/>
        <v>3.7526357798930203E-2</v>
      </c>
    </row>
    <row r="320" spans="1:14" hidden="1" outlineLevel="1" x14ac:dyDescent="0.3">
      <c r="A320" s="36"/>
      <c r="B320" s="50">
        <v>7</v>
      </c>
      <c r="C320" s="42">
        <f t="shared" si="28"/>
        <v>38.333333333333336</v>
      </c>
      <c r="D320" s="48"/>
      <c r="E320" s="20">
        <v>12</v>
      </c>
      <c r="F320" s="14">
        <v>13</v>
      </c>
      <c r="G320" s="49">
        <f t="shared" si="29"/>
        <v>-7.6923076923076925</v>
      </c>
      <c r="H320" s="33">
        <f t="shared" si="30"/>
        <v>4.8490726148624076E-2</v>
      </c>
      <c r="I320" s="33">
        <f t="shared" si="31"/>
        <v>4.0841972981464025E-2</v>
      </c>
      <c r="J320" s="20">
        <v>83</v>
      </c>
      <c r="K320" s="14">
        <v>60</v>
      </c>
      <c r="L320" s="49">
        <f t="shared" si="32"/>
        <v>38.333333333333336</v>
      </c>
      <c r="M320" s="33">
        <f t="shared" si="33"/>
        <v>6.60381111508931E-2</v>
      </c>
      <c r="N320" s="34">
        <f t="shared" si="34"/>
        <v>3.5739388379933526E-2</v>
      </c>
    </row>
    <row r="321" spans="1:14" hidden="1" outlineLevel="1" x14ac:dyDescent="0.3">
      <c r="A321" s="36"/>
      <c r="B321" s="50">
        <v>3</v>
      </c>
      <c r="C321" s="42">
        <f t="shared" si="28"/>
        <v>433.33333333333331</v>
      </c>
      <c r="D321" s="48"/>
      <c r="E321" s="20">
        <v>6</v>
      </c>
      <c r="F321" s="14">
        <v>3</v>
      </c>
      <c r="G321" s="49">
        <f t="shared" si="29"/>
        <v>100</v>
      </c>
      <c r="H321" s="33">
        <f t="shared" si="30"/>
        <v>2.4245363074312038E-2</v>
      </c>
      <c r="I321" s="33">
        <f t="shared" si="31"/>
        <v>9.4250706880301613E-3</v>
      </c>
      <c r="J321" s="20">
        <v>16</v>
      </c>
      <c r="K321" s="14">
        <v>3</v>
      </c>
      <c r="L321" s="49">
        <f t="shared" si="32"/>
        <v>433.33333333333331</v>
      </c>
      <c r="M321" s="33">
        <f t="shared" si="33"/>
        <v>1.273023829414807E-2</v>
      </c>
      <c r="N321" s="34">
        <f t="shared" si="34"/>
        <v>1.7869694189966761E-3</v>
      </c>
    </row>
    <row r="322" spans="1:14" collapsed="1" x14ac:dyDescent="0.3">
      <c r="A322" s="36" t="s">
        <v>343</v>
      </c>
      <c r="B322" s="1" t="s">
        <v>344</v>
      </c>
      <c r="C322" s="42">
        <f t="shared" si="28"/>
        <v>-65.845070422535215</v>
      </c>
      <c r="D322" s="48"/>
      <c r="E322" s="20">
        <v>9</v>
      </c>
      <c r="F322" s="14">
        <v>26</v>
      </c>
      <c r="G322" s="49">
        <f t="shared" si="29"/>
        <v>-65.384615384615387</v>
      </c>
      <c r="H322" s="33">
        <f t="shared" si="30"/>
        <v>3.6368044611468059E-2</v>
      </c>
      <c r="I322" s="33">
        <f t="shared" si="31"/>
        <v>8.1683945962928051E-2</v>
      </c>
      <c r="J322" s="20">
        <v>97</v>
      </c>
      <c r="K322" s="14">
        <v>284</v>
      </c>
      <c r="L322" s="49">
        <f t="shared" si="32"/>
        <v>-65.845070422535215</v>
      </c>
      <c r="M322" s="33">
        <f t="shared" si="33"/>
        <v>7.7177069658272673E-2</v>
      </c>
      <c r="N322" s="34">
        <f t="shared" si="34"/>
        <v>0.16916643833168535</v>
      </c>
    </row>
    <row r="323" spans="1:14" hidden="1" outlineLevel="1" x14ac:dyDescent="0.3">
      <c r="A323" s="36"/>
      <c r="B323" s="50" t="s">
        <v>345</v>
      </c>
      <c r="C323" s="42">
        <f t="shared" si="28"/>
        <v>-54.471544715447152</v>
      </c>
      <c r="D323" s="48"/>
      <c r="E323" s="20">
        <v>4</v>
      </c>
      <c r="F323" s="14">
        <v>14</v>
      </c>
      <c r="G323" s="49">
        <f t="shared" si="29"/>
        <v>-71.428571428571431</v>
      </c>
      <c r="H323" s="33">
        <f t="shared" si="30"/>
        <v>1.616357538287469E-2</v>
      </c>
      <c r="I323" s="33">
        <f t="shared" si="31"/>
        <v>4.3983663210807412E-2</v>
      </c>
      <c r="J323" s="20">
        <v>56</v>
      </c>
      <c r="K323" s="14">
        <v>123</v>
      </c>
      <c r="L323" s="49">
        <f t="shared" si="32"/>
        <v>-54.471544715447152</v>
      </c>
      <c r="M323" s="33">
        <f t="shared" si="33"/>
        <v>4.4555834029518245E-2</v>
      </c>
      <c r="N323" s="34">
        <f t="shared" si="34"/>
        <v>7.3265746178863722E-2</v>
      </c>
    </row>
    <row r="324" spans="1:14" hidden="1" outlineLevel="1" x14ac:dyDescent="0.3">
      <c r="A324" s="36"/>
      <c r="B324" s="50" t="s">
        <v>346</v>
      </c>
      <c r="C324" s="42">
        <f t="shared" si="28"/>
        <v>-73.793103448275872</v>
      </c>
      <c r="D324" s="48"/>
      <c r="E324" s="20">
        <v>5</v>
      </c>
      <c r="F324" s="14">
        <v>8</v>
      </c>
      <c r="G324" s="49">
        <f t="shared" si="29"/>
        <v>-37.5</v>
      </c>
      <c r="H324" s="33">
        <f t="shared" si="30"/>
        <v>2.0204469228593366E-2</v>
      </c>
      <c r="I324" s="33">
        <f t="shared" si="31"/>
        <v>2.5133521834747097E-2</v>
      </c>
      <c r="J324" s="20">
        <v>38</v>
      </c>
      <c r="K324" s="14">
        <v>145</v>
      </c>
      <c r="L324" s="49">
        <f t="shared" si="32"/>
        <v>-73.793103448275872</v>
      </c>
      <c r="M324" s="33">
        <f t="shared" si="33"/>
        <v>3.0234315948601664E-2</v>
      </c>
      <c r="N324" s="34">
        <f t="shared" si="34"/>
        <v>8.6370188584839344E-2</v>
      </c>
    </row>
    <row r="325" spans="1:14" hidden="1" outlineLevel="1" x14ac:dyDescent="0.3">
      <c r="A325" s="36"/>
      <c r="B325" s="50" t="s">
        <v>347</v>
      </c>
      <c r="C325" s="42">
        <f t="shared" si="28"/>
        <v>-81.25</v>
      </c>
      <c r="D325" s="48"/>
      <c r="E325" s="20">
        <v>0</v>
      </c>
      <c r="F325" s="14">
        <v>4</v>
      </c>
      <c r="G325" s="49">
        <f t="shared" si="29"/>
        <v>-100</v>
      </c>
      <c r="H325" s="33" t="str">
        <f t="shared" si="30"/>
        <v/>
      </c>
      <c r="I325" s="33">
        <f t="shared" si="31"/>
        <v>1.2566760917373548E-2</v>
      </c>
      <c r="J325" s="20">
        <v>3</v>
      </c>
      <c r="K325" s="14">
        <v>16</v>
      </c>
      <c r="L325" s="49">
        <f t="shared" si="32"/>
        <v>-81.25</v>
      </c>
      <c r="M325" s="33">
        <f t="shared" si="33"/>
        <v>2.3869196801527626E-3</v>
      </c>
      <c r="N325" s="34">
        <f t="shared" si="34"/>
        <v>9.5305035679822733E-3</v>
      </c>
    </row>
    <row r="326" spans="1:14" collapsed="1" x14ac:dyDescent="0.3">
      <c r="A326" s="36" t="s">
        <v>348</v>
      </c>
      <c r="B326" s="1" t="s">
        <v>349</v>
      </c>
      <c r="C326" s="42">
        <f t="shared" si="28"/>
        <v>-9.5238095238095237</v>
      </c>
      <c r="D326" s="48"/>
      <c r="E326" s="20">
        <v>18</v>
      </c>
      <c r="F326" s="14">
        <v>9</v>
      </c>
      <c r="G326" s="49">
        <f t="shared" si="29"/>
        <v>100</v>
      </c>
      <c r="H326" s="33">
        <f t="shared" si="30"/>
        <v>7.2736089222936118E-2</v>
      </c>
      <c r="I326" s="33">
        <f t="shared" si="31"/>
        <v>2.827521206409048E-2</v>
      </c>
      <c r="J326" s="20">
        <v>95</v>
      </c>
      <c r="K326" s="14">
        <v>105</v>
      </c>
      <c r="L326" s="49">
        <f t="shared" si="32"/>
        <v>-9.5238095238095237</v>
      </c>
      <c r="M326" s="33">
        <f t="shared" si="33"/>
        <v>7.5585789871504161E-2</v>
      </c>
      <c r="N326" s="34">
        <f t="shared" si="34"/>
        <v>6.254392966488366E-2</v>
      </c>
    </row>
    <row r="327" spans="1:14" hidden="1" outlineLevel="1" x14ac:dyDescent="0.3">
      <c r="A327" s="36"/>
      <c r="B327" s="50" t="s">
        <v>350</v>
      </c>
      <c r="C327" s="42">
        <f t="shared" si="28"/>
        <v>-9.5238095238095237</v>
      </c>
      <c r="D327" s="48"/>
      <c r="E327" s="20">
        <v>18</v>
      </c>
      <c r="F327" s="14">
        <v>9</v>
      </c>
      <c r="G327" s="49">
        <f t="shared" si="29"/>
        <v>100</v>
      </c>
      <c r="H327" s="33">
        <f t="shared" si="30"/>
        <v>7.2736089222936118E-2</v>
      </c>
      <c r="I327" s="33">
        <f t="shared" si="31"/>
        <v>2.827521206409048E-2</v>
      </c>
      <c r="J327" s="20">
        <v>95</v>
      </c>
      <c r="K327" s="14">
        <v>105</v>
      </c>
      <c r="L327" s="49">
        <f t="shared" si="32"/>
        <v>-9.5238095238095237</v>
      </c>
      <c r="M327" s="33">
        <f t="shared" si="33"/>
        <v>7.5585789871504161E-2</v>
      </c>
      <c r="N327" s="34">
        <f t="shared" si="34"/>
        <v>6.254392966488366E-2</v>
      </c>
    </row>
    <row r="328" spans="1:14" collapsed="1" x14ac:dyDescent="0.3">
      <c r="A328" s="36" t="s">
        <v>351</v>
      </c>
      <c r="B328" s="1" t="s">
        <v>352</v>
      </c>
      <c r="C328" s="42">
        <f t="shared" si="28"/>
        <v>-19.057104913678618</v>
      </c>
      <c r="D328" s="48"/>
      <c r="E328" s="20">
        <v>510</v>
      </c>
      <c r="F328" s="14">
        <v>820</v>
      </c>
      <c r="G328" s="49">
        <f t="shared" si="29"/>
        <v>-37.804878048780488</v>
      </c>
      <c r="H328" s="33">
        <f t="shared" si="30"/>
        <v>2.0608558613165231</v>
      </c>
      <c r="I328" s="33">
        <f t="shared" si="31"/>
        <v>2.5761859880615772</v>
      </c>
      <c r="J328" s="20">
        <v>2438</v>
      </c>
      <c r="K328" s="14">
        <v>3012</v>
      </c>
      <c r="L328" s="49">
        <f t="shared" si="32"/>
        <v>-19.057104913678618</v>
      </c>
      <c r="M328" s="33">
        <f t="shared" si="33"/>
        <v>1.9397700600708119</v>
      </c>
      <c r="N328" s="34">
        <f t="shared" si="34"/>
        <v>1.7941172966726631</v>
      </c>
    </row>
    <row r="329" spans="1:14" hidden="1" outlineLevel="1" x14ac:dyDescent="0.3">
      <c r="A329" s="36"/>
      <c r="B329" s="50" t="s">
        <v>353</v>
      </c>
      <c r="C329" s="42">
        <f t="shared" si="28"/>
        <v>-19.057104913678618</v>
      </c>
      <c r="D329" s="48"/>
      <c r="E329" s="20">
        <v>510</v>
      </c>
      <c r="F329" s="14">
        <v>820</v>
      </c>
      <c r="G329" s="49">
        <f t="shared" si="29"/>
        <v>-37.804878048780488</v>
      </c>
      <c r="H329" s="33">
        <f t="shared" si="30"/>
        <v>2.0608558613165231</v>
      </c>
      <c r="I329" s="33">
        <f t="shared" si="31"/>
        <v>2.5761859880615772</v>
      </c>
      <c r="J329" s="20">
        <v>2438</v>
      </c>
      <c r="K329" s="14">
        <v>3012</v>
      </c>
      <c r="L329" s="49">
        <f t="shared" si="32"/>
        <v>-19.057104913678618</v>
      </c>
      <c r="M329" s="33">
        <f t="shared" si="33"/>
        <v>1.9397700600708119</v>
      </c>
      <c r="N329" s="34">
        <f t="shared" si="34"/>
        <v>1.7941172966726631</v>
      </c>
    </row>
    <row r="330" spans="1:14" collapsed="1" x14ac:dyDescent="0.3">
      <c r="A330" s="36" t="s">
        <v>354</v>
      </c>
      <c r="B330" s="1" t="s">
        <v>355</v>
      </c>
      <c r="C330" s="42">
        <f t="shared" ref="C330:C379" si="35">IF(K330=0,"",SUM(((J330-K330)/K330)*100))</f>
        <v>-27.27272727272727</v>
      </c>
      <c r="D330" s="48"/>
      <c r="E330" s="20">
        <v>4</v>
      </c>
      <c r="F330" s="14">
        <v>3</v>
      </c>
      <c r="G330" s="49">
        <f t="shared" ref="G330:G379" si="36">IF(F330=0,"",SUM(((E330-F330)/F330)*100))</f>
        <v>33.333333333333329</v>
      </c>
      <c r="H330" s="33">
        <f t="shared" ref="H330:H379" si="37">IF(E330=0,"",SUM((E330/CntPeriod)*100))</f>
        <v>1.616357538287469E-2</v>
      </c>
      <c r="I330" s="33">
        <f t="shared" ref="I330:I379" si="38">IF(F330=0,"",SUM((F330/CntPeriodPrevYear)*100))</f>
        <v>9.4250706880301613E-3</v>
      </c>
      <c r="J330" s="20">
        <v>24</v>
      </c>
      <c r="K330" s="14">
        <v>33</v>
      </c>
      <c r="L330" s="49">
        <f t="shared" ref="L330:L379" si="39">IF(K330=0,"",SUM(((J330-K330)/K330)*100))</f>
        <v>-27.27272727272727</v>
      </c>
      <c r="M330" s="33">
        <f t="shared" ref="M330:M379" si="40">IF(J330=0,"",SUM((J330/CntYearAck)*100))</f>
        <v>1.9095357441222101E-2</v>
      </c>
      <c r="N330" s="34">
        <f t="shared" ref="N330:N379" si="41">IF(K330=0,"",SUM((K330/CntPrevYearAck)*100))</f>
        <v>1.9656663608963437E-2</v>
      </c>
    </row>
    <row r="331" spans="1:14" hidden="1" outlineLevel="1" x14ac:dyDescent="0.3">
      <c r="A331" s="36"/>
      <c r="B331" s="50" t="s">
        <v>355</v>
      </c>
      <c r="C331" s="42">
        <f t="shared" si="35"/>
        <v>-54.54545454545454</v>
      </c>
      <c r="D331" s="48"/>
      <c r="E331" s="20">
        <v>3</v>
      </c>
      <c r="F331" s="14">
        <v>3</v>
      </c>
      <c r="G331" s="49">
        <f t="shared" si="36"/>
        <v>0</v>
      </c>
      <c r="H331" s="33">
        <f t="shared" si="37"/>
        <v>1.2122681537156019E-2</v>
      </c>
      <c r="I331" s="33">
        <f t="shared" si="38"/>
        <v>9.4250706880301613E-3</v>
      </c>
      <c r="J331" s="20">
        <v>15</v>
      </c>
      <c r="K331" s="14">
        <v>33</v>
      </c>
      <c r="L331" s="49">
        <f t="shared" si="39"/>
        <v>-54.54545454545454</v>
      </c>
      <c r="M331" s="33">
        <f t="shared" si="40"/>
        <v>1.1934598400763814E-2</v>
      </c>
      <c r="N331" s="34">
        <f t="shared" si="41"/>
        <v>1.9656663608963437E-2</v>
      </c>
    </row>
    <row r="332" spans="1:14" hidden="1" outlineLevel="1" x14ac:dyDescent="0.3">
      <c r="A332" s="36"/>
      <c r="B332" s="50" t="s">
        <v>356</v>
      </c>
      <c r="C332" s="42" t="str">
        <f t="shared" si="35"/>
        <v/>
      </c>
      <c r="D332" s="48"/>
      <c r="E332" s="20">
        <v>0</v>
      </c>
      <c r="F332" s="14">
        <v>0</v>
      </c>
      <c r="G332" s="49" t="str">
        <f t="shared" si="36"/>
        <v/>
      </c>
      <c r="H332" s="33" t="str">
        <f t="shared" si="37"/>
        <v/>
      </c>
      <c r="I332" s="33" t="str">
        <f t="shared" si="38"/>
        <v/>
      </c>
      <c r="J332" s="20">
        <v>5</v>
      </c>
      <c r="K332" s="14">
        <v>0</v>
      </c>
      <c r="L332" s="49" t="str">
        <f t="shared" si="39"/>
        <v/>
      </c>
      <c r="M332" s="33">
        <f t="shared" si="40"/>
        <v>3.9781994669212716E-3</v>
      </c>
      <c r="N332" s="34" t="str">
        <f t="shared" si="41"/>
        <v/>
      </c>
    </row>
    <row r="333" spans="1:14" hidden="1" outlineLevel="1" x14ac:dyDescent="0.3">
      <c r="A333" s="36"/>
      <c r="B333" s="50">
        <v>812</v>
      </c>
      <c r="C333" s="42" t="str">
        <f t="shared" si="35"/>
        <v/>
      </c>
      <c r="D333" s="48"/>
      <c r="E333" s="20">
        <v>1</v>
      </c>
      <c r="F333" s="14">
        <v>0</v>
      </c>
      <c r="G333" s="49" t="str">
        <f t="shared" si="36"/>
        <v/>
      </c>
      <c r="H333" s="33">
        <f t="shared" si="37"/>
        <v>4.0408938457186724E-3</v>
      </c>
      <c r="I333" s="33" t="str">
        <f t="shared" si="38"/>
        <v/>
      </c>
      <c r="J333" s="20">
        <v>4</v>
      </c>
      <c r="K333" s="14">
        <v>0</v>
      </c>
      <c r="L333" s="49" t="str">
        <f t="shared" si="39"/>
        <v/>
      </c>
      <c r="M333" s="33">
        <f t="shared" si="40"/>
        <v>3.1825595735370175E-3</v>
      </c>
      <c r="N333" s="34" t="str">
        <f t="shared" si="41"/>
        <v/>
      </c>
    </row>
    <row r="334" spans="1:14" collapsed="1" x14ac:dyDescent="0.3">
      <c r="A334" s="36" t="s">
        <v>357</v>
      </c>
      <c r="B334" s="1" t="s">
        <v>358</v>
      </c>
      <c r="C334" s="42">
        <f t="shared" si="35"/>
        <v>-34.482758620689658</v>
      </c>
      <c r="D334" s="48"/>
      <c r="E334" s="20">
        <v>3</v>
      </c>
      <c r="F334" s="14">
        <v>4</v>
      </c>
      <c r="G334" s="49">
        <f t="shared" si="36"/>
        <v>-25</v>
      </c>
      <c r="H334" s="33">
        <f t="shared" si="37"/>
        <v>1.2122681537156019E-2</v>
      </c>
      <c r="I334" s="33">
        <f t="shared" si="38"/>
        <v>1.2566760917373548E-2</v>
      </c>
      <c r="J334" s="20">
        <v>19</v>
      </c>
      <c r="K334" s="14">
        <v>29</v>
      </c>
      <c r="L334" s="49">
        <f t="shared" si="39"/>
        <v>-34.482758620689658</v>
      </c>
      <c r="M334" s="33">
        <f t="shared" si="40"/>
        <v>1.5117157974300832E-2</v>
      </c>
      <c r="N334" s="34">
        <f t="shared" si="41"/>
        <v>1.727403771696787E-2</v>
      </c>
    </row>
    <row r="335" spans="1:14" hidden="1" outlineLevel="1" x14ac:dyDescent="0.3">
      <c r="A335" s="36"/>
      <c r="B335" s="50" t="s">
        <v>359</v>
      </c>
      <c r="C335" s="42">
        <f t="shared" si="35"/>
        <v>-34.482758620689658</v>
      </c>
      <c r="D335" s="48"/>
      <c r="E335" s="20">
        <v>3</v>
      </c>
      <c r="F335" s="14">
        <v>4</v>
      </c>
      <c r="G335" s="49">
        <f t="shared" si="36"/>
        <v>-25</v>
      </c>
      <c r="H335" s="33">
        <f t="shared" si="37"/>
        <v>1.2122681537156019E-2</v>
      </c>
      <c r="I335" s="33">
        <f t="shared" si="38"/>
        <v>1.2566760917373548E-2</v>
      </c>
      <c r="J335" s="20">
        <v>19</v>
      </c>
      <c r="K335" s="14">
        <v>29</v>
      </c>
      <c r="L335" s="49">
        <f t="shared" si="39"/>
        <v>-34.482758620689658</v>
      </c>
      <c r="M335" s="33">
        <f t="shared" si="40"/>
        <v>1.5117157974300832E-2</v>
      </c>
      <c r="N335" s="34">
        <f t="shared" si="41"/>
        <v>1.727403771696787E-2</v>
      </c>
    </row>
    <row r="336" spans="1:14" collapsed="1" x14ac:dyDescent="0.3">
      <c r="A336" s="36" t="s">
        <v>360</v>
      </c>
      <c r="B336" s="1" t="s">
        <v>361</v>
      </c>
      <c r="C336" s="42" t="str">
        <f t="shared" si="35"/>
        <v/>
      </c>
      <c r="D336" s="48"/>
      <c r="E336" s="20">
        <v>12</v>
      </c>
      <c r="F336" s="14">
        <v>0</v>
      </c>
      <c r="G336" s="49" t="str">
        <f t="shared" si="36"/>
        <v/>
      </c>
      <c r="H336" s="33">
        <f t="shared" si="37"/>
        <v>4.8490726148624076E-2</v>
      </c>
      <c r="I336" s="33" t="str">
        <f t="shared" si="38"/>
        <v/>
      </c>
      <c r="J336" s="20">
        <v>18</v>
      </c>
      <c r="K336" s="14">
        <v>0</v>
      </c>
      <c r="L336" s="49" t="str">
        <f t="shared" si="39"/>
        <v/>
      </c>
      <c r="M336" s="33">
        <f t="shared" si="40"/>
        <v>1.4321518080916577E-2</v>
      </c>
      <c r="N336" s="34" t="str">
        <f t="shared" si="41"/>
        <v/>
      </c>
    </row>
    <row r="337" spans="1:14" hidden="1" outlineLevel="1" x14ac:dyDescent="0.3">
      <c r="A337" s="36"/>
      <c r="B337" s="50">
        <v>1</v>
      </c>
      <c r="C337" s="42" t="str">
        <f t="shared" si="35"/>
        <v/>
      </c>
      <c r="D337" s="48"/>
      <c r="E337" s="20">
        <v>6</v>
      </c>
      <c r="F337" s="14">
        <v>0</v>
      </c>
      <c r="G337" s="49" t="str">
        <f t="shared" si="36"/>
        <v/>
      </c>
      <c r="H337" s="33">
        <f t="shared" si="37"/>
        <v>2.4245363074312038E-2</v>
      </c>
      <c r="I337" s="33" t="str">
        <f t="shared" si="38"/>
        <v/>
      </c>
      <c r="J337" s="20">
        <v>12</v>
      </c>
      <c r="K337" s="14">
        <v>0</v>
      </c>
      <c r="L337" s="49" t="str">
        <f t="shared" si="39"/>
        <v/>
      </c>
      <c r="M337" s="33">
        <f t="shared" si="40"/>
        <v>9.5476787206110504E-3</v>
      </c>
      <c r="N337" s="34" t="str">
        <f t="shared" si="41"/>
        <v/>
      </c>
    </row>
    <row r="338" spans="1:14" hidden="1" outlineLevel="1" x14ac:dyDescent="0.3">
      <c r="A338" s="36"/>
      <c r="B338" s="50">
        <v>2</v>
      </c>
      <c r="C338" s="42" t="str">
        <f t="shared" si="35"/>
        <v/>
      </c>
      <c r="D338" s="48"/>
      <c r="E338" s="20">
        <v>6</v>
      </c>
      <c r="F338" s="14">
        <v>0</v>
      </c>
      <c r="G338" s="49" t="str">
        <f t="shared" si="36"/>
        <v/>
      </c>
      <c r="H338" s="33">
        <f t="shared" si="37"/>
        <v>2.4245363074312038E-2</v>
      </c>
      <c r="I338" s="33" t="str">
        <f t="shared" si="38"/>
        <v/>
      </c>
      <c r="J338" s="20">
        <v>6</v>
      </c>
      <c r="K338" s="14">
        <v>0</v>
      </c>
      <c r="L338" s="49" t="str">
        <f t="shared" si="39"/>
        <v/>
      </c>
      <c r="M338" s="33">
        <f t="shared" si="40"/>
        <v>4.7738393603055252E-3</v>
      </c>
      <c r="N338" s="34" t="str">
        <f t="shared" si="41"/>
        <v/>
      </c>
    </row>
    <row r="339" spans="1:14" collapsed="1" x14ac:dyDescent="0.3">
      <c r="A339" s="36" t="s">
        <v>362</v>
      </c>
      <c r="B339" s="1" t="s">
        <v>363</v>
      </c>
      <c r="C339" s="42">
        <f t="shared" si="35"/>
        <v>-32</v>
      </c>
      <c r="D339" s="48"/>
      <c r="E339" s="20">
        <v>7</v>
      </c>
      <c r="F339" s="14">
        <v>3</v>
      </c>
      <c r="G339" s="49">
        <f t="shared" si="36"/>
        <v>133.33333333333331</v>
      </c>
      <c r="H339" s="33">
        <f t="shared" si="37"/>
        <v>2.8286256920030711E-2</v>
      </c>
      <c r="I339" s="33">
        <f t="shared" si="38"/>
        <v>9.4250706880301613E-3</v>
      </c>
      <c r="J339" s="20">
        <v>17</v>
      </c>
      <c r="K339" s="14">
        <v>25</v>
      </c>
      <c r="L339" s="49">
        <f t="shared" si="39"/>
        <v>-32</v>
      </c>
      <c r="M339" s="33">
        <f t="shared" si="40"/>
        <v>1.3525878187532321E-2</v>
      </c>
      <c r="N339" s="34">
        <f t="shared" si="41"/>
        <v>1.4891411824972303E-2</v>
      </c>
    </row>
    <row r="340" spans="1:14" hidden="1" outlineLevel="1" x14ac:dyDescent="0.3">
      <c r="A340" s="36"/>
      <c r="B340" s="50" t="s">
        <v>363</v>
      </c>
      <c r="C340" s="42">
        <f t="shared" si="35"/>
        <v>-32</v>
      </c>
      <c r="D340" s="48"/>
      <c r="E340" s="20">
        <v>7</v>
      </c>
      <c r="F340" s="14">
        <v>3</v>
      </c>
      <c r="G340" s="49">
        <f t="shared" si="36"/>
        <v>133.33333333333331</v>
      </c>
      <c r="H340" s="33">
        <f t="shared" si="37"/>
        <v>2.8286256920030711E-2</v>
      </c>
      <c r="I340" s="33">
        <f t="shared" si="38"/>
        <v>9.4250706880301613E-3</v>
      </c>
      <c r="J340" s="20">
        <v>17</v>
      </c>
      <c r="K340" s="14">
        <v>25</v>
      </c>
      <c r="L340" s="49">
        <f t="shared" si="39"/>
        <v>-32</v>
      </c>
      <c r="M340" s="33">
        <f t="shared" si="40"/>
        <v>1.3525878187532321E-2</v>
      </c>
      <c r="N340" s="34">
        <f t="shared" si="41"/>
        <v>1.4891411824972303E-2</v>
      </c>
    </row>
    <row r="341" spans="1:14" collapsed="1" x14ac:dyDescent="0.3">
      <c r="A341" s="36" t="s">
        <v>364</v>
      </c>
      <c r="B341" s="1" t="s">
        <v>365</v>
      </c>
      <c r="C341" s="42">
        <f t="shared" si="35"/>
        <v>-36.84210526315789</v>
      </c>
      <c r="D341" s="48"/>
      <c r="E341" s="20">
        <v>2</v>
      </c>
      <c r="F341" s="14">
        <v>4</v>
      </c>
      <c r="G341" s="49">
        <f t="shared" si="36"/>
        <v>-50</v>
      </c>
      <c r="H341" s="33">
        <f t="shared" si="37"/>
        <v>8.0817876914373449E-3</v>
      </c>
      <c r="I341" s="33">
        <f t="shared" si="38"/>
        <v>1.2566760917373548E-2</v>
      </c>
      <c r="J341" s="20">
        <v>12</v>
      </c>
      <c r="K341" s="14">
        <v>19</v>
      </c>
      <c r="L341" s="49">
        <f t="shared" si="39"/>
        <v>-36.84210526315789</v>
      </c>
      <c r="M341" s="33">
        <f t="shared" si="40"/>
        <v>9.5476787206110504E-3</v>
      </c>
      <c r="N341" s="34">
        <f t="shared" si="41"/>
        <v>1.131747298697895E-2</v>
      </c>
    </row>
    <row r="342" spans="1:14" hidden="1" outlineLevel="1" x14ac:dyDescent="0.3">
      <c r="A342" s="36"/>
      <c r="B342" s="50" t="s">
        <v>366</v>
      </c>
      <c r="C342" s="42">
        <f t="shared" si="35"/>
        <v>-47.058823529411761</v>
      </c>
      <c r="D342" s="48"/>
      <c r="E342" s="20">
        <v>2</v>
      </c>
      <c r="F342" s="14">
        <v>3</v>
      </c>
      <c r="G342" s="49">
        <f t="shared" si="36"/>
        <v>-33.333333333333329</v>
      </c>
      <c r="H342" s="33">
        <f t="shared" si="37"/>
        <v>8.0817876914373449E-3</v>
      </c>
      <c r="I342" s="33">
        <f t="shared" si="38"/>
        <v>9.4250706880301613E-3</v>
      </c>
      <c r="J342" s="20">
        <v>9</v>
      </c>
      <c r="K342" s="14">
        <v>17</v>
      </c>
      <c r="L342" s="49">
        <f t="shared" si="39"/>
        <v>-47.058823529411761</v>
      </c>
      <c r="M342" s="33">
        <f t="shared" si="40"/>
        <v>7.1607590404582887E-3</v>
      </c>
      <c r="N342" s="34">
        <f t="shared" si="41"/>
        <v>1.0126160040981165E-2</v>
      </c>
    </row>
    <row r="343" spans="1:14" hidden="1" outlineLevel="1" x14ac:dyDescent="0.3">
      <c r="A343" s="36"/>
      <c r="B343" s="50" t="s">
        <v>367</v>
      </c>
      <c r="C343" s="42">
        <f t="shared" si="35"/>
        <v>100</v>
      </c>
      <c r="D343" s="48"/>
      <c r="E343" s="20">
        <v>0</v>
      </c>
      <c r="F343" s="14">
        <v>1</v>
      </c>
      <c r="G343" s="49">
        <f t="shared" si="36"/>
        <v>-100</v>
      </c>
      <c r="H343" s="33" t="str">
        <f t="shared" si="37"/>
        <v/>
      </c>
      <c r="I343" s="33">
        <f t="shared" si="38"/>
        <v>3.1416902293433871E-3</v>
      </c>
      <c r="J343" s="20">
        <v>2</v>
      </c>
      <c r="K343" s="14">
        <v>1</v>
      </c>
      <c r="L343" s="49">
        <f t="shared" si="39"/>
        <v>100</v>
      </c>
      <c r="M343" s="33">
        <f t="shared" si="40"/>
        <v>1.5912797867685088E-3</v>
      </c>
      <c r="N343" s="34">
        <f t="shared" si="41"/>
        <v>5.9565647299889208E-4</v>
      </c>
    </row>
    <row r="344" spans="1:14" hidden="1" outlineLevel="1" x14ac:dyDescent="0.3">
      <c r="A344" s="36"/>
      <c r="B344" s="50" t="s">
        <v>368</v>
      </c>
      <c r="C344" s="42" t="str">
        <f t="shared" si="35"/>
        <v/>
      </c>
      <c r="D344" s="48"/>
      <c r="E344" s="20">
        <v>0</v>
      </c>
      <c r="F344" s="14">
        <v>0</v>
      </c>
      <c r="G344" s="49" t="str">
        <f t="shared" si="36"/>
        <v/>
      </c>
      <c r="H344" s="33" t="str">
        <f t="shared" si="37"/>
        <v/>
      </c>
      <c r="I344" s="33" t="str">
        <f t="shared" si="38"/>
        <v/>
      </c>
      <c r="J344" s="20">
        <v>1</v>
      </c>
      <c r="K344" s="14">
        <v>0</v>
      </c>
      <c r="L344" s="49" t="str">
        <f t="shared" si="39"/>
        <v/>
      </c>
      <c r="M344" s="33">
        <f t="shared" si="40"/>
        <v>7.9563989338425438E-4</v>
      </c>
      <c r="N344" s="34" t="str">
        <f t="shared" si="41"/>
        <v/>
      </c>
    </row>
    <row r="345" spans="1:14" hidden="1" outlineLevel="1" x14ac:dyDescent="0.3">
      <c r="A345" s="36"/>
      <c r="B345" s="50" t="s">
        <v>369</v>
      </c>
      <c r="C345" s="42">
        <f t="shared" si="35"/>
        <v>-100</v>
      </c>
      <c r="D345" s="48"/>
      <c r="E345" s="20">
        <v>0</v>
      </c>
      <c r="F345" s="14">
        <v>0</v>
      </c>
      <c r="G345" s="49" t="str">
        <f t="shared" si="36"/>
        <v/>
      </c>
      <c r="H345" s="33" t="str">
        <f t="shared" si="37"/>
        <v/>
      </c>
      <c r="I345" s="33" t="str">
        <f t="shared" si="38"/>
        <v/>
      </c>
      <c r="J345" s="20">
        <v>0</v>
      </c>
      <c r="K345" s="14">
        <v>1</v>
      </c>
      <c r="L345" s="49">
        <f t="shared" si="39"/>
        <v>-100</v>
      </c>
      <c r="M345" s="33" t="str">
        <f t="shared" si="40"/>
        <v/>
      </c>
      <c r="N345" s="34">
        <f t="shared" si="41"/>
        <v>5.9565647299889208E-4</v>
      </c>
    </row>
    <row r="346" spans="1:14" collapsed="1" x14ac:dyDescent="0.3">
      <c r="A346" s="36" t="s">
        <v>370</v>
      </c>
      <c r="B346" s="1" t="s">
        <v>371</v>
      </c>
      <c r="C346" s="42">
        <f t="shared" si="35"/>
        <v>-60</v>
      </c>
      <c r="D346" s="48"/>
      <c r="E346" s="20">
        <v>2</v>
      </c>
      <c r="F346" s="14">
        <v>2</v>
      </c>
      <c r="G346" s="49">
        <f t="shared" si="36"/>
        <v>0</v>
      </c>
      <c r="H346" s="33">
        <f t="shared" si="37"/>
        <v>8.0817876914373449E-3</v>
      </c>
      <c r="I346" s="33">
        <f t="shared" si="38"/>
        <v>6.2833804586867742E-3</v>
      </c>
      <c r="J346" s="20">
        <v>6</v>
      </c>
      <c r="K346" s="14">
        <v>15</v>
      </c>
      <c r="L346" s="49">
        <f t="shared" si="39"/>
        <v>-60</v>
      </c>
      <c r="M346" s="33">
        <f t="shared" si="40"/>
        <v>4.7738393603055252E-3</v>
      </c>
      <c r="N346" s="34">
        <f t="shared" si="41"/>
        <v>8.9348470949833815E-3</v>
      </c>
    </row>
    <row r="347" spans="1:14" hidden="1" outlineLevel="1" x14ac:dyDescent="0.3">
      <c r="A347" s="36"/>
      <c r="B347" s="50" t="s">
        <v>371</v>
      </c>
      <c r="C347" s="42">
        <f t="shared" si="35"/>
        <v>-60</v>
      </c>
      <c r="D347" s="48"/>
      <c r="E347" s="20">
        <v>2</v>
      </c>
      <c r="F347" s="14">
        <v>2</v>
      </c>
      <c r="G347" s="49">
        <f t="shared" si="36"/>
        <v>0</v>
      </c>
      <c r="H347" s="33">
        <f t="shared" si="37"/>
        <v>8.0817876914373449E-3</v>
      </c>
      <c r="I347" s="33">
        <f t="shared" si="38"/>
        <v>6.2833804586867742E-3</v>
      </c>
      <c r="J347" s="20">
        <v>6</v>
      </c>
      <c r="K347" s="14">
        <v>15</v>
      </c>
      <c r="L347" s="49">
        <f t="shared" si="39"/>
        <v>-60</v>
      </c>
      <c r="M347" s="33">
        <f t="shared" si="40"/>
        <v>4.7738393603055252E-3</v>
      </c>
      <c r="N347" s="34">
        <f t="shared" si="41"/>
        <v>8.9348470949833815E-3</v>
      </c>
    </row>
    <row r="348" spans="1:14" collapsed="1" x14ac:dyDescent="0.3">
      <c r="A348" s="36" t="s">
        <v>372</v>
      </c>
      <c r="B348" s="1" t="s">
        <v>373</v>
      </c>
      <c r="C348" s="42">
        <f t="shared" si="35"/>
        <v>-33.333333333333329</v>
      </c>
      <c r="D348" s="48"/>
      <c r="E348" s="20">
        <v>0</v>
      </c>
      <c r="F348" s="14">
        <v>0</v>
      </c>
      <c r="G348" s="49" t="str">
        <f t="shared" si="36"/>
        <v/>
      </c>
      <c r="H348" s="33" t="str">
        <f t="shared" si="37"/>
        <v/>
      </c>
      <c r="I348" s="33" t="str">
        <f t="shared" si="38"/>
        <v/>
      </c>
      <c r="J348" s="20">
        <v>6</v>
      </c>
      <c r="K348" s="14">
        <v>9</v>
      </c>
      <c r="L348" s="49">
        <f t="shared" si="39"/>
        <v>-33.333333333333329</v>
      </c>
      <c r="M348" s="33">
        <f t="shared" si="40"/>
        <v>4.7738393603055252E-3</v>
      </c>
      <c r="N348" s="34">
        <f t="shared" si="41"/>
        <v>5.3609082569900284E-3</v>
      </c>
    </row>
    <row r="349" spans="1:14" hidden="1" outlineLevel="1" x14ac:dyDescent="0.3">
      <c r="A349" s="36"/>
      <c r="B349" s="50" t="s">
        <v>374</v>
      </c>
      <c r="C349" s="42">
        <f t="shared" si="35"/>
        <v>-33.333333333333329</v>
      </c>
      <c r="D349" s="48"/>
      <c r="E349" s="20">
        <v>0</v>
      </c>
      <c r="F349" s="14">
        <v>0</v>
      </c>
      <c r="G349" s="49" t="str">
        <f t="shared" si="36"/>
        <v/>
      </c>
      <c r="H349" s="33" t="str">
        <f t="shared" si="37"/>
        <v/>
      </c>
      <c r="I349" s="33" t="str">
        <f t="shared" si="38"/>
        <v/>
      </c>
      <c r="J349" s="20">
        <v>6</v>
      </c>
      <c r="K349" s="14">
        <v>9</v>
      </c>
      <c r="L349" s="49">
        <f t="shared" si="39"/>
        <v>-33.333333333333329</v>
      </c>
      <c r="M349" s="33">
        <f t="shared" si="40"/>
        <v>4.7738393603055252E-3</v>
      </c>
      <c r="N349" s="34">
        <f t="shared" si="41"/>
        <v>5.3609082569900284E-3</v>
      </c>
    </row>
    <row r="350" spans="1:14" collapsed="1" x14ac:dyDescent="0.3">
      <c r="A350" s="36" t="s">
        <v>375</v>
      </c>
      <c r="B350" s="1" t="s">
        <v>376</v>
      </c>
      <c r="C350" s="42">
        <f t="shared" si="35"/>
        <v>-28.571428571428569</v>
      </c>
      <c r="D350" s="48"/>
      <c r="E350" s="20">
        <v>3</v>
      </c>
      <c r="F350" s="14">
        <v>2</v>
      </c>
      <c r="G350" s="49">
        <f t="shared" si="36"/>
        <v>50</v>
      </c>
      <c r="H350" s="33">
        <f t="shared" si="37"/>
        <v>1.2122681537156019E-2</v>
      </c>
      <c r="I350" s="33">
        <f t="shared" si="38"/>
        <v>6.2833804586867742E-3</v>
      </c>
      <c r="J350" s="20">
        <v>5</v>
      </c>
      <c r="K350" s="14">
        <v>7</v>
      </c>
      <c r="L350" s="49">
        <f t="shared" si="39"/>
        <v>-28.571428571428569</v>
      </c>
      <c r="M350" s="33">
        <f t="shared" si="40"/>
        <v>3.9781994669212716E-3</v>
      </c>
      <c r="N350" s="34">
        <f t="shared" si="41"/>
        <v>4.1695953109922449E-3</v>
      </c>
    </row>
    <row r="351" spans="1:14" hidden="1" outlineLevel="1" x14ac:dyDescent="0.3">
      <c r="A351" s="36"/>
      <c r="B351" s="50" t="s">
        <v>376</v>
      </c>
      <c r="C351" s="42">
        <f t="shared" si="35"/>
        <v>-28.571428571428569</v>
      </c>
      <c r="D351" s="48"/>
      <c r="E351" s="20">
        <v>3</v>
      </c>
      <c r="F351" s="14">
        <v>2</v>
      </c>
      <c r="G351" s="49">
        <f t="shared" si="36"/>
        <v>50</v>
      </c>
      <c r="H351" s="33">
        <f t="shared" si="37"/>
        <v>1.2122681537156019E-2</v>
      </c>
      <c r="I351" s="33">
        <f t="shared" si="38"/>
        <v>6.2833804586867742E-3</v>
      </c>
      <c r="J351" s="20">
        <v>5</v>
      </c>
      <c r="K351" s="14">
        <v>7</v>
      </c>
      <c r="L351" s="49">
        <f t="shared" si="39"/>
        <v>-28.571428571428569</v>
      </c>
      <c r="M351" s="33">
        <f t="shared" si="40"/>
        <v>3.9781994669212716E-3</v>
      </c>
      <c r="N351" s="34">
        <f t="shared" si="41"/>
        <v>4.1695953109922449E-3</v>
      </c>
    </row>
    <row r="352" spans="1:14" collapsed="1" x14ac:dyDescent="0.3">
      <c r="A352" s="36" t="s">
        <v>377</v>
      </c>
      <c r="B352" s="1" t="s">
        <v>378</v>
      </c>
      <c r="C352" s="42">
        <f t="shared" si="35"/>
        <v>-66.666666666666657</v>
      </c>
      <c r="D352" s="48"/>
      <c r="E352" s="20">
        <v>0</v>
      </c>
      <c r="F352" s="14">
        <v>2</v>
      </c>
      <c r="G352" s="49">
        <f t="shared" si="36"/>
        <v>-100</v>
      </c>
      <c r="H352" s="33" t="str">
        <f t="shared" si="37"/>
        <v/>
      </c>
      <c r="I352" s="33">
        <f t="shared" si="38"/>
        <v>6.2833804586867742E-3</v>
      </c>
      <c r="J352" s="20">
        <v>5</v>
      </c>
      <c r="K352" s="14">
        <v>15</v>
      </c>
      <c r="L352" s="49">
        <f t="shared" si="39"/>
        <v>-66.666666666666657</v>
      </c>
      <c r="M352" s="33">
        <f t="shared" si="40"/>
        <v>3.9781994669212716E-3</v>
      </c>
      <c r="N352" s="34">
        <f t="shared" si="41"/>
        <v>8.9348470949833815E-3</v>
      </c>
    </row>
    <row r="353" spans="1:14" hidden="1" outlineLevel="1" x14ac:dyDescent="0.3">
      <c r="A353" s="36"/>
      <c r="B353" s="50" t="s">
        <v>378</v>
      </c>
      <c r="C353" s="42">
        <f t="shared" si="35"/>
        <v>-66.666666666666657</v>
      </c>
      <c r="D353" s="48"/>
      <c r="E353" s="20">
        <v>0</v>
      </c>
      <c r="F353" s="14">
        <v>2</v>
      </c>
      <c r="G353" s="49">
        <f t="shared" si="36"/>
        <v>-100</v>
      </c>
      <c r="H353" s="33" t="str">
        <f t="shared" si="37"/>
        <v/>
      </c>
      <c r="I353" s="33">
        <f t="shared" si="38"/>
        <v>6.2833804586867742E-3</v>
      </c>
      <c r="J353" s="20">
        <v>5</v>
      </c>
      <c r="K353" s="14">
        <v>15</v>
      </c>
      <c r="L353" s="49">
        <f t="shared" si="39"/>
        <v>-66.666666666666657</v>
      </c>
      <c r="M353" s="33">
        <f t="shared" si="40"/>
        <v>3.9781994669212716E-3</v>
      </c>
      <c r="N353" s="34">
        <f t="shared" si="41"/>
        <v>8.9348470949833815E-3</v>
      </c>
    </row>
    <row r="354" spans="1:14" collapsed="1" x14ac:dyDescent="0.3">
      <c r="A354" s="36" t="s">
        <v>379</v>
      </c>
      <c r="B354" s="1" t="s">
        <v>380</v>
      </c>
      <c r="C354" s="42">
        <f t="shared" si="35"/>
        <v>-95.918367346938766</v>
      </c>
      <c r="D354" s="48"/>
      <c r="E354" s="20">
        <v>0</v>
      </c>
      <c r="F354" s="14">
        <v>17</v>
      </c>
      <c r="G354" s="49">
        <f t="shared" si="36"/>
        <v>-100</v>
      </c>
      <c r="H354" s="33" t="str">
        <f t="shared" si="37"/>
        <v/>
      </c>
      <c r="I354" s="33">
        <f t="shared" si="38"/>
        <v>5.3408733898837574E-2</v>
      </c>
      <c r="J354" s="20">
        <v>4</v>
      </c>
      <c r="K354" s="14">
        <v>98</v>
      </c>
      <c r="L354" s="49">
        <f t="shared" si="39"/>
        <v>-95.918367346938766</v>
      </c>
      <c r="M354" s="33">
        <f t="shared" si="40"/>
        <v>3.1825595735370175E-3</v>
      </c>
      <c r="N354" s="34">
        <f t="shared" si="41"/>
        <v>5.837433435389143E-2</v>
      </c>
    </row>
    <row r="355" spans="1:14" hidden="1" outlineLevel="1" x14ac:dyDescent="0.3">
      <c r="A355" s="36"/>
      <c r="B355" s="50" t="s">
        <v>381</v>
      </c>
      <c r="C355" s="42">
        <f t="shared" si="35"/>
        <v>0</v>
      </c>
      <c r="D355" s="48"/>
      <c r="E355" s="20">
        <v>0</v>
      </c>
      <c r="F355" s="14">
        <v>0</v>
      </c>
      <c r="G355" s="49" t="str">
        <f t="shared" si="36"/>
        <v/>
      </c>
      <c r="H355" s="33" t="str">
        <f t="shared" si="37"/>
        <v/>
      </c>
      <c r="I355" s="33" t="str">
        <f t="shared" si="38"/>
        <v/>
      </c>
      <c r="J355" s="20">
        <v>4</v>
      </c>
      <c r="K355" s="14">
        <v>4</v>
      </c>
      <c r="L355" s="49">
        <f t="shared" si="39"/>
        <v>0</v>
      </c>
      <c r="M355" s="33">
        <f t="shared" si="40"/>
        <v>3.1825595735370175E-3</v>
      </c>
      <c r="N355" s="34">
        <f t="shared" si="41"/>
        <v>2.3826258919955683E-3</v>
      </c>
    </row>
    <row r="356" spans="1:14" hidden="1" outlineLevel="1" x14ac:dyDescent="0.3">
      <c r="A356" s="36"/>
      <c r="B356" s="50" t="s">
        <v>382</v>
      </c>
      <c r="C356" s="42">
        <f t="shared" si="35"/>
        <v>-100</v>
      </c>
      <c r="D356" s="48"/>
      <c r="E356" s="20">
        <v>0</v>
      </c>
      <c r="F356" s="14">
        <v>15</v>
      </c>
      <c r="G356" s="49">
        <f t="shared" si="36"/>
        <v>-100</v>
      </c>
      <c r="H356" s="33" t="str">
        <f t="shared" si="37"/>
        <v/>
      </c>
      <c r="I356" s="33">
        <f t="shared" si="38"/>
        <v>4.71253534401508E-2</v>
      </c>
      <c r="J356" s="20">
        <v>0</v>
      </c>
      <c r="K356" s="14">
        <v>81</v>
      </c>
      <c r="L356" s="49">
        <f t="shared" si="39"/>
        <v>-100</v>
      </c>
      <c r="M356" s="33" t="str">
        <f t="shared" si="40"/>
        <v/>
      </c>
      <c r="N356" s="34">
        <f t="shared" si="41"/>
        <v>4.8248174312910258E-2</v>
      </c>
    </row>
    <row r="357" spans="1:14" hidden="1" outlineLevel="1" x14ac:dyDescent="0.3">
      <c r="A357" s="36"/>
      <c r="B357" s="50" t="s">
        <v>352</v>
      </c>
      <c r="C357" s="42">
        <f t="shared" si="35"/>
        <v>-100</v>
      </c>
      <c r="D357" s="48"/>
      <c r="E357" s="20">
        <v>0</v>
      </c>
      <c r="F357" s="14">
        <v>2</v>
      </c>
      <c r="G357" s="49">
        <f t="shared" si="36"/>
        <v>-100</v>
      </c>
      <c r="H357" s="33" t="str">
        <f t="shared" si="37"/>
        <v/>
      </c>
      <c r="I357" s="33">
        <f t="shared" si="38"/>
        <v>6.2833804586867742E-3</v>
      </c>
      <c r="J357" s="20">
        <v>0</v>
      </c>
      <c r="K357" s="14">
        <v>13</v>
      </c>
      <c r="L357" s="49">
        <f t="shared" si="39"/>
        <v>-100</v>
      </c>
      <c r="M357" s="33" t="str">
        <f t="shared" si="40"/>
        <v/>
      </c>
      <c r="N357" s="34">
        <f t="shared" si="41"/>
        <v>7.7435341489855971E-3</v>
      </c>
    </row>
    <row r="358" spans="1:14" collapsed="1" x14ac:dyDescent="0.3">
      <c r="A358" s="36" t="s">
        <v>383</v>
      </c>
      <c r="B358" s="1" t="s">
        <v>384</v>
      </c>
      <c r="C358" s="42">
        <f t="shared" si="35"/>
        <v>300</v>
      </c>
      <c r="D358" s="48"/>
      <c r="E358" s="20">
        <v>0</v>
      </c>
      <c r="F358" s="14">
        <v>0</v>
      </c>
      <c r="G358" s="49" t="str">
        <f t="shared" si="36"/>
        <v/>
      </c>
      <c r="H358" s="33" t="str">
        <f t="shared" si="37"/>
        <v/>
      </c>
      <c r="I358" s="33" t="str">
        <f t="shared" si="38"/>
        <v/>
      </c>
      <c r="J358" s="20">
        <v>4</v>
      </c>
      <c r="K358" s="14">
        <v>1</v>
      </c>
      <c r="L358" s="49">
        <f t="shared" si="39"/>
        <v>300</v>
      </c>
      <c r="M358" s="33">
        <f t="shared" si="40"/>
        <v>3.1825595735370175E-3</v>
      </c>
      <c r="N358" s="34">
        <f t="shared" si="41"/>
        <v>5.9565647299889208E-4</v>
      </c>
    </row>
    <row r="359" spans="1:14" hidden="1" outlineLevel="1" x14ac:dyDescent="0.3">
      <c r="A359" s="36"/>
      <c r="B359" s="50" t="s">
        <v>385</v>
      </c>
      <c r="C359" s="42" t="str">
        <f t="shared" si="35"/>
        <v/>
      </c>
      <c r="D359" s="48"/>
      <c r="E359" s="20">
        <v>0</v>
      </c>
      <c r="F359" s="14">
        <v>0</v>
      </c>
      <c r="G359" s="49" t="str">
        <f t="shared" si="36"/>
        <v/>
      </c>
      <c r="H359" s="33" t="str">
        <f t="shared" si="37"/>
        <v/>
      </c>
      <c r="I359" s="33" t="str">
        <f t="shared" si="38"/>
        <v/>
      </c>
      <c r="J359" s="20">
        <v>2</v>
      </c>
      <c r="K359" s="14">
        <v>0</v>
      </c>
      <c r="L359" s="49" t="str">
        <f t="shared" si="39"/>
        <v/>
      </c>
      <c r="M359" s="33">
        <f t="shared" si="40"/>
        <v>1.5912797867685088E-3</v>
      </c>
      <c r="N359" s="34" t="str">
        <f t="shared" si="41"/>
        <v/>
      </c>
    </row>
    <row r="360" spans="1:14" hidden="1" outlineLevel="1" x14ac:dyDescent="0.3">
      <c r="A360" s="36"/>
      <c r="B360" s="50" t="s">
        <v>386</v>
      </c>
      <c r="C360" s="42">
        <f t="shared" si="35"/>
        <v>0</v>
      </c>
      <c r="D360" s="48"/>
      <c r="E360" s="20">
        <v>0</v>
      </c>
      <c r="F360" s="14">
        <v>0</v>
      </c>
      <c r="G360" s="49" t="str">
        <f t="shared" si="36"/>
        <v/>
      </c>
      <c r="H360" s="33" t="str">
        <f t="shared" si="37"/>
        <v/>
      </c>
      <c r="I360" s="33" t="str">
        <f t="shared" si="38"/>
        <v/>
      </c>
      <c r="J360" s="20">
        <v>1</v>
      </c>
      <c r="K360" s="14">
        <v>1</v>
      </c>
      <c r="L360" s="49">
        <f t="shared" si="39"/>
        <v>0</v>
      </c>
      <c r="M360" s="33">
        <f t="shared" si="40"/>
        <v>7.9563989338425438E-4</v>
      </c>
      <c r="N360" s="34">
        <f t="shared" si="41"/>
        <v>5.9565647299889208E-4</v>
      </c>
    </row>
    <row r="361" spans="1:14" hidden="1" outlineLevel="1" x14ac:dyDescent="0.3">
      <c r="A361" s="36"/>
      <c r="B361" s="50" t="s">
        <v>387</v>
      </c>
      <c r="C361" s="42" t="str">
        <f t="shared" si="35"/>
        <v/>
      </c>
      <c r="D361" s="48"/>
      <c r="E361" s="20">
        <v>0</v>
      </c>
      <c r="F361" s="14">
        <v>0</v>
      </c>
      <c r="G361" s="49" t="str">
        <f t="shared" si="36"/>
        <v/>
      </c>
      <c r="H361" s="33" t="str">
        <f t="shared" si="37"/>
        <v/>
      </c>
      <c r="I361" s="33" t="str">
        <f t="shared" si="38"/>
        <v/>
      </c>
      <c r="J361" s="20">
        <v>1</v>
      </c>
      <c r="K361" s="14">
        <v>0</v>
      </c>
      <c r="L361" s="49" t="str">
        <f t="shared" si="39"/>
        <v/>
      </c>
      <c r="M361" s="33">
        <f t="shared" si="40"/>
        <v>7.9563989338425438E-4</v>
      </c>
      <c r="N361" s="34" t="str">
        <f t="shared" si="41"/>
        <v/>
      </c>
    </row>
    <row r="362" spans="1:14" collapsed="1" x14ac:dyDescent="0.3">
      <c r="A362" s="36" t="s">
        <v>388</v>
      </c>
      <c r="B362" s="1" t="s">
        <v>389</v>
      </c>
      <c r="C362" s="42" t="str">
        <f t="shared" si="35"/>
        <v/>
      </c>
      <c r="D362" s="48"/>
      <c r="E362" s="20">
        <v>0</v>
      </c>
      <c r="F362" s="14">
        <v>0</v>
      </c>
      <c r="G362" s="49" t="str">
        <f t="shared" si="36"/>
        <v/>
      </c>
      <c r="H362" s="33" t="str">
        <f t="shared" si="37"/>
        <v/>
      </c>
      <c r="I362" s="33" t="str">
        <f t="shared" si="38"/>
        <v/>
      </c>
      <c r="J362" s="20">
        <v>2</v>
      </c>
      <c r="K362" s="14">
        <v>0</v>
      </c>
      <c r="L362" s="49" t="str">
        <f t="shared" si="39"/>
        <v/>
      </c>
      <c r="M362" s="33">
        <f t="shared" si="40"/>
        <v>1.5912797867685088E-3</v>
      </c>
      <c r="N362" s="34" t="str">
        <f t="shared" si="41"/>
        <v/>
      </c>
    </row>
    <row r="363" spans="1:14" hidden="1" outlineLevel="1" x14ac:dyDescent="0.3">
      <c r="A363" s="36"/>
      <c r="B363" s="50" t="s">
        <v>390</v>
      </c>
      <c r="C363" s="42" t="str">
        <f t="shared" si="35"/>
        <v/>
      </c>
      <c r="D363" s="48"/>
      <c r="E363" s="20">
        <v>0</v>
      </c>
      <c r="F363" s="14">
        <v>0</v>
      </c>
      <c r="G363" s="49" t="str">
        <f t="shared" si="36"/>
        <v/>
      </c>
      <c r="H363" s="33" t="str">
        <f t="shared" si="37"/>
        <v/>
      </c>
      <c r="I363" s="33" t="str">
        <f t="shared" si="38"/>
        <v/>
      </c>
      <c r="J363" s="20">
        <v>1</v>
      </c>
      <c r="K363" s="14">
        <v>0</v>
      </c>
      <c r="L363" s="49" t="str">
        <f t="shared" si="39"/>
        <v/>
      </c>
      <c r="M363" s="33">
        <f t="shared" si="40"/>
        <v>7.9563989338425438E-4</v>
      </c>
      <c r="N363" s="34" t="str">
        <f t="shared" si="41"/>
        <v/>
      </c>
    </row>
    <row r="364" spans="1:14" hidden="1" outlineLevel="1" x14ac:dyDescent="0.3">
      <c r="A364" s="36"/>
      <c r="B364" s="50" t="s">
        <v>391</v>
      </c>
      <c r="C364" s="42" t="str">
        <f t="shared" si="35"/>
        <v/>
      </c>
      <c r="D364" s="48"/>
      <c r="E364" s="20">
        <v>0</v>
      </c>
      <c r="F364" s="14">
        <v>0</v>
      </c>
      <c r="G364" s="49" t="str">
        <f t="shared" si="36"/>
        <v/>
      </c>
      <c r="H364" s="33" t="str">
        <f t="shared" si="37"/>
        <v/>
      </c>
      <c r="I364" s="33" t="str">
        <f t="shared" si="38"/>
        <v/>
      </c>
      <c r="J364" s="20">
        <v>1</v>
      </c>
      <c r="K364" s="14">
        <v>0</v>
      </c>
      <c r="L364" s="49" t="str">
        <f t="shared" si="39"/>
        <v/>
      </c>
      <c r="M364" s="33">
        <f t="shared" si="40"/>
        <v>7.9563989338425438E-4</v>
      </c>
      <c r="N364" s="34" t="str">
        <f t="shared" si="41"/>
        <v/>
      </c>
    </row>
    <row r="365" spans="1:14" collapsed="1" x14ac:dyDescent="0.3">
      <c r="A365" s="36" t="s">
        <v>392</v>
      </c>
      <c r="B365" s="1" t="s">
        <v>393</v>
      </c>
      <c r="C365" s="42">
        <f t="shared" si="35"/>
        <v>-96.428571428571431</v>
      </c>
      <c r="D365" s="48"/>
      <c r="E365" s="20">
        <v>0</v>
      </c>
      <c r="F365" s="14">
        <v>10</v>
      </c>
      <c r="G365" s="49">
        <f t="shared" si="36"/>
        <v>-100</v>
      </c>
      <c r="H365" s="33" t="str">
        <f t="shared" si="37"/>
        <v/>
      </c>
      <c r="I365" s="33">
        <f t="shared" si="38"/>
        <v>3.1416902293433864E-2</v>
      </c>
      <c r="J365" s="20">
        <v>1</v>
      </c>
      <c r="K365" s="14">
        <v>28</v>
      </c>
      <c r="L365" s="49">
        <f t="shared" si="39"/>
        <v>-96.428571428571431</v>
      </c>
      <c r="M365" s="33">
        <f t="shared" si="40"/>
        <v>7.9563989338425438E-4</v>
      </c>
      <c r="N365" s="34">
        <f t="shared" si="41"/>
        <v>1.667838124396898E-2</v>
      </c>
    </row>
    <row r="366" spans="1:14" hidden="1" outlineLevel="1" x14ac:dyDescent="0.3">
      <c r="A366" s="36"/>
      <c r="B366" s="50" t="s">
        <v>393</v>
      </c>
      <c r="C366" s="42">
        <f t="shared" si="35"/>
        <v>-96.428571428571431</v>
      </c>
      <c r="D366" s="48"/>
      <c r="E366" s="20">
        <v>0</v>
      </c>
      <c r="F366" s="14">
        <v>10</v>
      </c>
      <c r="G366" s="49">
        <f t="shared" si="36"/>
        <v>-100</v>
      </c>
      <c r="H366" s="33" t="str">
        <f t="shared" si="37"/>
        <v/>
      </c>
      <c r="I366" s="33">
        <f t="shared" si="38"/>
        <v>3.1416902293433864E-2</v>
      </c>
      <c r="J366" s="20">
        <v>1</v>
      </c>
      <c r="K366" s="14">
        <v>28</v>
      </c>
      <c r="L366" s="49">
        <f t="shared" si="39"/>
        <v>-96.428571428571431</v>
      </c>
      <c r="M366" s="33">
        <f t="shared" si="40"/>
        <v>7.9563989338425438E-4</v>
      </c>
      <c r="N366" s="34">
        <f t="shared" si="41"/>
        <v>1.667838124396898E-2</v>
      </c>
    </row>
    <row r="367" spans="1:14" collapsed="1" x14ac:dyDescent="0.3">
      <c r="A367" s="36" t="s">
        <v>394</v>
      </c>
      <c r="B367" s="1" t="s">
        <v>395</v>
      </c>
      <c r="C367" s="42">
        <f t="shared" si="35"/>
        <v>0</v>
      </c>
      <c r="D367" s="48"/>
      <c r="E367" s="20">
        <v>0</v>
      </c>
      <c r="F367" s="14">
        <v>0</v>
      </c>
      <c r="G367" s="49" t="str">
        <f t="shared" si="36"/>
        <v/>
      </c>
      <c r="H367" s="33" t="str">
        <f t="shared" si="37"/>
        <v/>
      </c>
      <c r="I367" s="33" t="str">
        <f t="shared" si="38"/>
        <v/>
      </c>
      <c r="J367" s="20">
        <v>1</v>
      </c>
      <c r="K367" s="14">
        <v>1</v>
      </c>
      <c r="L367" s="49">
        <f t="shared" si="39"/>
        <v>0</v>
      </c>
      <c r="M367" s="33">
        <f t="shared" si="40"/>
        <v>7.9563989338425438E-4</v>
      </c>
      <c r="N367" s="34">
        <f t="shared" si="41"/>
        <v>5.9565647299889208E-4</v>
      </c>
    </row>
    <row r="368" spans="1:14" hidden="1" outlineLevel="1" x14ac:dyDescent="0.3">
      <c r="A368" s="36"/>
      <c r="B368" s="50" t="s">
        <v>395</v>
      </c>
      <c r="C368" s="42">
        <f t="shared" si="35"/>
        <v>0</v>
      </c>
      <c r="D368" s="48"/>
      <c r="E368" s="20">
        <v>0</v>
      </c>
      <c r="F368" s="14">
        <v>0</v>
      </c>
      <c r="G368" s="49" t="str">
        <f t="shared" si="36"/>
        <v/>
      </c>
      <c r="H368" s="33" t="str">
        <f t="shared" si="37"/>
        <v/>
      </c>
      <c r="I368" s="33" t="str">
        <f t="shared" si="38"/>
        <v/>
      </c>
      <c r="J368" s="20">
        <v>1</v>
      </c>
      <c r="K368" s="14">
        <v>1</v>
      </c>
      <c r="L368" s="49">
        <f t="shared" si="39"/>
        <v>0</v>
      </c>
      <c r="M368" s="33">
        <f t="shared" si="40"/>
        <v>7.9563989338425438E-4</v>
      </c>
      <c r="N368" s="34">
        <f t="shared" si="41"/>
        <v>5.9565647299889208E-4</v>
      </c>
    </row>
    <row r="369" spans="1:14" collapsed="1" x14ac:dyDescent="0.3">
      <c r="A369" s="36" t="s">
        <v>396</v>
      </c>
      <c r="B369" s="1" t="s">
        <v>397</v>
      </c>
      <c r="C369" s="42">
        <f t="shared" si="35"/>
        <v>-100</v>
      </c>
      <c r="D369" s="48"/>
      <c r="E369" s="20">
        <v>0</v>
      </c>
      <c r="F369" s="14">
        <v>3</v>
      </c>
      <c r="G369" s="49">
        <f t="shared" si="36"/>
        <v>-100</v>
      </c>
      <c r="H369" s="33" t="str">
        <f t="shared" si="37"/>
        <v/>
      </c>
      <c r="I369" s="33">
        <f t="shared" si="38"/>
        <v>9.4250706880301613E-3</v>
      </c>
      <c r="J369" s="20">
        <v>0</v>
      </c>
      <c r="K369" s="14">
        <v>13</v>
      </c>
      <c r="L369" s="49">
        <f t="shared" si="39"/>
        <v>-100</v>
      </c>
      <c r="M369" s="33" t="str">
        <f t="shared" si="40"/>
        <v/>
      </c>
      <c r="N369" s="34">
        <f t="shared" si="41"/>
        <v>7.7435341489855971E-3</v>
      </c>
    </row>
    <row r="370" spans="1:14" hidden="1" outlineLevel="1" x14ac:dyDescent="0.3">
      <c r="A370" s="36"/>
      <c r="B370" s="50" t="s">
        <v>398</v>
      </c>
      <c r="C370" s="42">
        <f t="shared" si="35"/>
        <v>-100</v>
      </c>
      <c r="D370" s="48"/>
      <c r="E370" s="20">
        <v>0</v>
      </c>
      <c r="F370" s="14">
        <v>2</v>
      </c>
      <c r="G370" s="49">
        <f t="shared" si="36"/>
        <v>-100</v>
      </c>
      <c r="H370" s="33" t="str">
        <f t="shared" si="37"/>
        <v/>
      </c>
      <c r="I370" s="33">
        <f t="shared" si="38"/>
        <v>6.2833804586867742E-3</v>
      </c>
      <c r="J370" s="20">
        <v>0</v>
      </c>
      <c r="K370" s="14">
        <v>6</v>
      </c>
      <c r="L370" s="49">
        <f t="shared" si="39"/>
        <v>-100</v>
      </c>
      <c r="M370" s="33" t="str">
        <f t="shared" si="40"/>
        <v/>
      </c>
      <c r="N370" s="34">
        <f t="shared" si="41"/>
        <v>3.5739388379933523E-3</v>
      </c>
    </row>
    <row r="371" spans="1:14" hidden="1" outlineLevel="1" x14ac:dyDescent="0.3">
      <c r="A371" s="36"/>
      <c r="B371" s="50" t="s">
        <v>399</v>
      </c>
      <c r="C371" s="42">
        <f t="shared" si="35"/>
        <v>-100</v>
      </c>
      <c r="D371" s="48"/>
      <c r="E371" s="20">
        <v>0</v>
      </c>
      <c r="F371" s="14">
        <v>0</v>
      </c>
      <c r="G371" s="49" t="str">
        <f t="shared" si="36"/>
        <v/>
      </c>
      <c r="H371" s="33" t="str">
        <f t="shared" si="37"/>
        <v/>
      </c>
      <c r="I371" s="33" t="str">
        <f t="shared" si="38"/>
        <v/>
      </c>
      <c r="J371" s="20">
        <v>0</v>
      </c>
      <c r="K371" s="14">
        <v>4</v>
      </c>
      <c r="L371" s="49">
        <f t="shared" si="39"/>
        <v>-100</v>
      </c>
      <c r="M371" s="33" t="str">
        <f t="shared" si="40"/>
        <v/>
      </c>
      <c r="N371" s="34">
        <f t="shared" si="41"/>
        <v>2.3826258919955683E-3</v>
      </c>
    </row>
    <row r="372" spans="1:14" hidden="1" outlineLevel="1" x14ac:dyDescent="0.3">
      <c r="A372" s="36"/>
      <c r="B372" s="50" t="s">
        <v>400</v>
      </c>
      <c r="C372" s="42">
        <f t="shared" si="35"/>
        <v>-100</v>
      </c>
      <c r="D372" s="48"/>
      <c r="E372" s="20">
        <v>0</v>
      </c>
      <c r="F372" s="14">
        <v>0</v>
      </c>
      <c r="G372" s="49" t="str">
        <f t="shared" si="36"/>
        <v/>
      </c>
      <c r="H372" s="33" t="str">
        <f t="shared" si="37"/>
        <v/>
      </c>
      <c r="I372" s="33" t="str">
        <f t="shared" si="38"/>
        <v/>
      </c>
      <c r="J372" s="20">
        <v>0</v>
      </c>
      <c r="K372" s="14">
        <v>2</v>
      </c>
      <c r="L372" s="49">
        <f t="shared" si="39"/>
        <v>-100</v>
      </c>
      <c r="M372" s="33" t="str">
        <f t="shared" si="40"/>
        <v/>
      </c>
      <c r="N372" s="34">
        <f t="shared" si="41"/>
        <v>1.1913129459977842E-3</v>
      </c>
    </row>
    <row r="373" spans="1:14" hidden="1" outlineLevel="1" x14ac:dyDescent="0.3">
      <c r="A373" s="36"/>
      <c r="B373" s="50" t="s">
        <v>401</v>
      </c>
      <c r="C373" s="42">
        <f t="shared" si="35"/>
        <v>-100</v>
      </c>
      <c r="D373" s="48"/>
      <c r="E373" s="20">
        <v>0</v>
      </c>
      <c r="F373" s="14">
        <v>1</v>
      </c>
      <c r="G373" s="49">
        <f t="shared" si="36"/>
        <v>-100</v>
      </c>
      <c r="H373" s="33" t="str">
        <f t="shared" si="37"/>
        <v/>
      </c>
      <c r="I373" s="33">
        <f t="shared" si="38"/>
        <v>3.1416902293433871E-3</v>
      </c>
      <c r="J373" s="20">
        <v>0</v>
      </c>
      <c r="K373" s="14">
        <v>1</v>
      </c>
      <c r="L373" s="49">
        <f t="shared" si="39"/>
        <v>-100</v>
      </c>
      <c r="M373" s="33" t="str">
        <f t="shared" si="40"/>
        <v/>
      </c>
      <c r="N373" s="34">
        <f t="shared" si="41"/>
        <v>5.9565647299889208E-4</v>
      </c>
    </row>
    <row r="374" spans="1:14" collapsed="1" x14ac:dyDescent="0.3">
      <c r="A374" s="36" t="s">
        <v>402</v>
      </c>
      <c r="B374" s="1" t="s">
        <v>403</v>
      </c>
      <c r="C374" s="42">
        <f t="shared" si="35"/>
        <v>-100</v>
      </c>
      <c r="D374" s="48"/>
      <c r="E374" s="20">
        <v>0</v>
      </c>
      <c r="F374" s="14">
        <v>3</v>
      </c>
      <c r="G374" s="49">
        <f t="shared" si="36"/>
        <v>-100</v>
      </c>
      <c r="H374" s="33" t="str">
        <f t="shared" si="37"/>
        <v/>
      </c>
      <c r="I374" s="33">
        <f t="shared" si="38"/>
        <v>9.4250706880301613E-3</v>
      </c>
      <c r="J374" s="20">
        <v>0</v>
      </c>
      <c r="K374" s="14">
        <v>7</v>
      </c>
      <c r="L374" s="49">
        <f t="shared" si="39"/>
        <v>-100</v>
      </c>
      <c r="M374" s="33" t="str">
        <f t="shared" si="40"/>
        <v/>
      </c>
      <c r="N374" s="34">
        <f t="shared" si="41"/>
        <v>4.1695953109922449E-3</v>
      </c>
    </row>
    <row r="375" spans="1:14" hidden="1" outlineLevel="1" x14ac:dyDescent="0.3">
      <c r="A375" s="36"/>
      <c r="B375" s="50" t="s">
        <v>404</v>
      </c>
      <c r="C375" s="42">
        <f t="shared" si="35"/>
        <v>-100</v>
      </c>
      <c r="D375" s="48"/>
      <c r="E375" s="20">
        <v>0</v>
      </c>
      <c r="F375" s="14">
        <v>3</v>
      </c>
      <c r="G375" s="49">
        <f t="shared" si="36"/>
        <v>-100</v>
      </c>
      <c r="H375" s="33" t="str">
        <f t="shared" si="37"/>
        <v/>
      </c>
      <c r="I375" s="33">
        <f t="shared" si="38"/>
        <v>9.4250706880301613E-3</v>
      </c>
      <c r="J375" s="20">
        <v>0</v>
      </c>
      <c r="K375" s="14">
        <v>7</v>
      </c>
      <c r="L375" s="49">
        <f t="shared" si="39"/>
        <v>-100</v>
      </c>
      <c r="M375" s="33" t="str">
        <f t="shared" si="40"/>
        <v/>
      </c>
      <c r="N375" s="34">
        <f t="shared" si="41"/>
        <v>4.1695953109922449E-3</v>
      </c>
    </row>
    <row r="376" spans="1:14" collapsed="1" x14ac:dyDescent="0.3">
      <c r="A376" s="36" t="s">
        <v>405</v>
      </c>
      <c r="B376" s="1" t="s">
        <v>406</v>
      </c>
      <c r="C376" s="42">
        <f t="shared" si="35"/>
        <v>-100</v>
      </c>
      <c r="D376" s="48"/>
      <c r="E376" s="20">
        <v>0</v>
      </c>
      <c r="F376" s="14">
        <v>1</v>
      </c>
      <c r="G376" s="49">
        <f t="shared" si="36"/>
        <v>-100</v>
      </c>
      <c r="H376" s="33" t="str">
        <f t="shared" si="37"/>
        <v/>
      </c>
      <c r="I376" s="33">
        <f t="shared" si="38"/>
        <v>3.1416902293433871E-3</v>
      </c>
      <c r="J376" s="20">
        <v>0</v>
      </c>
      <c r="K376" s="14">
        <v>2</v>
      </c>
      <c r="L376" s="49">
        <f t="shared" si="39"/>
        <v>-100</v>
      </c>
      <c r="M376" s="33" t="str">
        <f t="shared" si="40"/>
        <v/>
      </c>
      <c r="N376" s="34">
        <f t="shared" si="41"/>
        <v>1.1913129459977842E-3</v>
      </c>
    </row>
    <row r="377" spans="1:14" hidden="1" outlineLevel="1" x14ac:dyDescent="0.3">
      <c r="A377" s="36"/>
      <c r="B377" s="50" t="s">
        <v>407</v>
      </c>
      <c r="C377" s="42">
        <f t="shared" si="35"/>
        <v>-100</v>
      </c>
      <c r="D377" s="48"/>
      <c r="E377" s="20">
        <v>0</v>
      </c>
      <c r="F377" s="14">
        <v>1</v>
      </c>
      <c r="G377" s="49">
        <f t="shared" si="36"/>
        <v>-100</v>
      </c>
      <c r="H377" s="33" t="str">
        <f t="shared" si="37"/>
        <v/>
      </c>
      <c r="I377" s="33">
        <f t="shared" si="38"/>
        <v>3.1416902293433871E-3</v>
      </c>
      <c r="J377" s="20">
        <v>0</v>
      </c>
      <c r="K377" s="14">
        <v>2</v>
      </c>
      <c r="L377" s="49">
        <f t="shared" si="39"/>
        <v>-100</v>
      </c>
      <c r="M377" s="33" t="str">
        <f t="shared" si="40"/>
        <v/>
      </c>
      <c r="N377" s="34">
        <f t="shared" si="41"/>
        <v>1.1913129459977842E-3</v>
      </c>
    </row>
    <row r="378" spans="1:14" collapsed="1" x14ac:dyDescent="0.3">
      <c r="A378" s="36" t="s">
        <v>408</v>
      </c>
      <c r="B378" s="1" t="s">
        <v>409</v>
      </c>
      <c r="C378" s="42">
        <f t="shared" si="35"/>
        <v>-100</v>
      </c>
      <c r="D378" s="48"/>
      <c r="E378" s="20">
        <v>0</v>
      </c>
      <c r="F378" s="14">
        <v>0</v>
      </c>
      <c r="G378" s="49" t="str">
        <f t="shared" si="36"/>
        <v/>
      </c>
      <c r="H378" s="33" t="str">
        <f t="shared" si="37"/>
        <v/>
      </c>
      <c r="I378" s="33" t="str">
        <f t="shared" si="38"/>
        <v/>
      </c>
      <c r="J378" s="20">
        <v>0</v>
      </c>
      <c r="K378" s="14">
        <v>1</v>
      </c>
      <c r="L378" s="49">
        <f t="shared" si="39"/>
        <v>-100</v>
      </c>
      <c r="M378" s="33" t="str">
        <f t="shared" si="40"/>
        <v/>
      </c>
      <c r="N378" s="34">
        <f t="shared" si="41"/>
        <v>5.9565647299889208E-4</v>
      </c>
    </row>
    <row r="379" spans="1:14" hidden="1" outlineLevel="1" x14ac:dyDescent="0.3">
      <c r="A379" s="36"/>
      <c r="B379" s="50" t="s">
        <v>409</v>
      </c>
      <c r="C379" s="42">
        <f t="shared" si="35"/>
        <v>-100</v>
      </c>
      <c r="D379" s="48"/>
      <c r="E379" s="20">
        <v>0</v>
      </c>
      <c r="F379" s="14">
        <v>0</v>
      </c>
      <c r="G379" s="49" t="str">
        <f t="shared" si="36"/>
        <v/>
      </c>
      <c r="H379" s="33" t="str">
        <f t="shared" si="37"/>
        <v/>
      </c>
      <c r="I379" s="33" t="str">
        <f t="shared" si="38"/>
        <v/>
      </c>
      <c r="J379" s="20">
        <v>0</v>
      </c>
      <c r="K379" s="14">
        <v>1</v>
      </c>
      <c r="L379" s="49">
        <f t="shared" si="39"/>
        <v>-100</v>
      </c>
      <c r="M379" s="33" t="str">
        <f t="shared" si="40"/>
        <v/>
      </c>
      <c r="N379" s="34">
        <f t="shared" si="41"/>
        <v>5.9565647299889208E-4</v>
      </c>
    </row>
    <row r="380" spans="1:14" x14ac:dyDescent="0.3">
      <c r="A380" s="36"/>
      <c r="B380" s="19"/>
      <c r="C380" s="42"/>
      <c r="D380" s="48"/>
      <c r="E380" s="20"/>
      <c r="F380" s="14"/>
      <c r="G380" s="49"/>
      <c r="H380" s="33"/>
      <c r="I380" s="33"/>
      <c r="J380" s="20"/>
      <c r="K380" s="14"/>
      <c r="L380" s="49"/>
      <c r="M380" s="33"/>
      <c r="N380" s="34"/>
    </row>
    <row r="381" spans="1:14" ht="15" customHeight="1" x14ac:dyDescent="0.3">
      <c r="A381" s="18"/>
      <c r="B381" s="10" t="s">
        <v>4</v>
      </c>
      <c r="C381" s="43"/>
      <c r="D381" s="6"/>
      <c r="E381" s="11">
        <f>SUM(E10 + E18 + E38 + E51 + E69 + E84 + E103 + E125 + E135 + E147 + E155 + E168 + E178 + E197 + E209 + E214 + E225 + E229 + E236 + E248 + E260 + E265 + E272 + E277 + E284 + E291 + E297 + E305 + E311 + E319 + E322 + E326 + E328 + E330 + E334 + E336 + E339 + E341 + E346 + E348 + E350 + E352 + E354 + E358 + E362 + E365 + E367 + E369 + E374 + E376 + E378)</f>
        <v>24747</v>
      </c>
      <c r="F381" s="11">
        <f>SUM(F10 + F18 + F38 + F51 + F69 + F84 + F103 + F125 + F135 + F147 + F155 + F168 + F178 + F197 + F209 + F214 + F225 + F229 + F236 + F248 + F260 + F265 + F272 + F277 + F284 + F291 + F297 + F305 + F311 + F319 + F322 + F326 + F328 + F330 + F334 + F336 + F339 + F341 + F346 + F348 + F350 + F352 + F354 + F358 + F362 + F365 + F367 + F369 + F374 + F376 + F378)</f>
        <v>31830</v>
      </c>
      <c r="G381" s="11"/>
      <c r="H381" s="7"/>
      <c r="I381" s="7"/>
      <c r="J381" s="11">
        <f>SUM(J10 + J18 + J38 + J51 + J69 + J84 + J103 + J125 + J135 + J147 + J155 + J168 + J178 + J197 + J209 + J214 + J225 + J229 + J236 + J248 + J260 + J265 + J272 + J277 + J284 + J291 + J297 + J305 + J311 + J319 + J322 + J326 + J328 + J330 + J334 + J336 + J339 + J341 + J346 + J348 + J350 + J352 + J354 + J358 + J362 + J365 + J367 + J369 + J374 + J376 + J378)</f>
        <v>125685</v>
      </c>
      <c r="K381" s="11">
        <f>SUM(K10 + K18 + K38 + K51 + K69 + K84 + K103 + K125 + K135 + K147 + K155 + K168 + K178 + K197 + K209 + K214 + K225 + K229 + K236 + K248 + K260 + K265 + K272 + K277 + K284 + K291 + K297 + K305 + K311 + K319 + K322 + K326 + K328 + K330 + K334 + K336 + K339 + K341 + K346 + K348 + K350 + K352 + K354 + K358 + K362 + K365 + K367 + K369 + K374 + K376 + K378)</f>
        <v>167882</v>
      </c>
      <c r="L381" s="11"/>
      <c r="M381" s="7"/>
      <c r="N381" s="10"/>
    </row>
    <row r="382" spans="1:14" x14ac:dyDescent="0.3">
      <c r="A382" s="18"/>
      <c r="B382" s="17" t="s">
        <v>11</v>
      </c>
      <c r="C382" s="44"/>
      <c r="D382" s="6"/>
      <c r="E382" s="24">
        <f>CntPeriod-CntPeriodPrevYear</f>
        <v>-7083</v>
      </c>
      <c r="F382" s="24"/>
      <c r="G382" s="30">
        <f>(CntPeriod/CntPeriodPrevYear)-100%</f>
        <v>-0.22252591894439211</v>
      </c>
      <c r="H382" s="27"/>
      <c r="I382" s="28"/>
      <c r="J382" s="26">
        <f>CntYearAck-CntPrevYearAck</f>
        <v>-42197</v>
      </c>
      <c r="K382" s="25"/>
      <c r="L382" s="23">
        <f>(CntYearAck/CntPrevYearAck)-100%</f>
        <v>-0.25134916191134249</v>
      </c>
      <c r="M382" s="22"/>
      <c r="N382" s="21"/>
    </row>
    <row r="383" spans="1:14" x14ac:dyDescent="0.3">
      <c r="A383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82:H382 J382:L382">
    <cfRule type="cellIs" dxfId="3" priority="28" stopIfTrue="1" operator="lessThan">
      <formula>0</formula>
    </cfRule>
  </conditionalFormatting>
  <conditionalFormatting sqref="G10:G380 L10:L380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2:Q6"/>
  <sheetViews>
    <sheetView workbookViewId="0">
      <selection activeCell="F2" sqref="F2:M4"/>
    </sheetView>
  </sheetViews>
  <sheetFormatPr defaultRowHeight="14.4" x14ac:dyDescent="0.3"/>
  <cols>
    <col min="6" max="6" width="9.109375" style="45"/>
  </cols>
  <sheetData>
    <row r="2" spans="5:17" x14ac:dyDescent="0.3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3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5">
      <c r="E4" s="37"/>
      <c r="F4" s="52"/>
      <c r="G4" s="52"/>
      <c r="H4" s="52"/>
      <c r="I4" s="52"/>
      <c r="J4" s="52"/>
      <c r="K4" s="52"/>
      <c r="L4" s="52"/>
      <c r="M4" s="52"/>
      <c r="N4" s="37"/>
      <c r="P4" s="68" t="s">
        <v>412</v>
      </c>
      <c r="Q4" s="68"/>
    </row>
    <row r="5" spans="5:17" x14ac:dyDescent="0.3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x14ac:dyDescent="0.3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Q6"/>
  <sheetViews>
    <sheetView workbookViewId="0">
      <selection activeCell="F2" sqref="F2:M4"/>
    </sheetView>
  </sheetViews>
  <sheetFormatPr defaultRowHeight="14.4" x14ac:dyDescent="0.3"/>
  <cols>
    <col min="6" max="6" width="9.109375" style="47"/>
  </cols>
  <sheetData>
    <row r="2" spans="5:17" x14ac:dyDescent="0.3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3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5">
      <c r="E4" s="46"/>
      <c r="F4" s="52"/>
      <c r="G4" s="52"/>
      <c r="H4" s="52"/>
      <c r="I4" s="52"/>
      <c r="J4" s="52"/>
      <c r="K4" s="52"/>
      <c r="L4" s="52"/>
      <c r="M4" s="52"/>
      <c r="N4" s="46"/>
      <c r="P4" s="68" t="s">
        <v>412</v>
      </c>
      <c r="Q4" s="68"/>
    </row>
    <row r="5" spans="5:17" x14ac:dyDescent="0.3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x14ac:dyDescent="0.3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workbookViewId="0">
      <selection activeCell="H5" sqref="H5"/>
    </sheetView>
  </sheetViews>
  <sheetFormatPr defaultRowHeight="14.4" x14ac:dyDescent="0.3"/>
  <cols>
    <col min="2" max="3" width="9" style="35" customWidth="1"/>
    <col min="5" max="6" width="9.109375" style="35"/>
  </cols>
  <sheetData>
    <row r="1" spans="1:7" x14ac:dyDescent="0.3">
      <c r="A1" t="s">
        <v>18</v>
      </c>
      <c r="B1" s="35">
        <v>19.151847873652386</v>
      </c>
      <c r="C1" s="35">
        <v>18.878140598753888</v>
      </c>
      <c r="E1" s="35">
        <v>32.444444444444443</v>
      </c>
      <c r="F1" s="35">
        <v>12.610837438423644</v>
      </c>
      <c r="G1" t="s">
        <v>243</v>
      </c>
    </row>
    <row r="2" spans="1:7" x14ac:dyDescent="0.3">
      <c r="A2" t="s">
        <v>27</v>
      </c>
      <c r="B2" s="35">
        <v>14.034292079404862</v>
      </c>
      <c r="C2" s="35">
        <v>12.321749800455081</v>
      </c>
      <c r="E2" s="35">
        <v>21.248339973439574</v>
      </c>
      <c r="F2" s="35">
        <v>-15.114068441064637</v>
      </c>
      <c r="G2" t="s">
        <v>171</v>
      </c>
    </row>
    <row r="3" spans="1:7" x14ac:dyDescent="0.3">
      <c r="A3" t="s">
        <v>46</v>
      </c>
      <c r="B3" s="35">
        <v>8.9278752436647189</v>
      </c>
      <c r="C3" s="35">
        <v>7.5642415506129312</v>
      </c>
      <c r="E3" s="35">
        <v>18.666666666666668</v>
      </c>
      <c r="F3" s="35">
        <v>-31.776315789473685</v>
      </c>
      <c r="G3" t="s">
        <v>249</v>
      </c>
    </row>
    <row r="4" spans="1:7" x14ac:dyDescent="0.3">
      <c r="A4" t="s">
        <v>60</v>
      </c>
      <c r="B4" s="35">
        <v>7.0064049011417424</v>
      </c>
      <c r="C4" s="35">
        <v>5.8487509083761218</v>
      </c>
      <c r="E4" s="35">
        <v>3.6036036036036037</v>
      </c>
      <c r="F4" s="35">
        <v>-32.641921397379917</v>
      </c>
      <c r="G4" t="s">
        <v>289</v>
      </c>
    </row>
    <row r="5" spans="1:7" x14ac:dyDescent="0.3">
      <c r="A5" t="s">
        <v>79</v>
      </c>
      <c r="B5" s="35">
        <v>6.3189720332577473</v>
      </c>
      <c r="C5" s="35">
        <v>6.1251355118476072</v>
      </c>
      <c r="E5" s="35">
        <v>2.4248813916710596</v>
      </c>
      <c r="F5" s="35">
        <v>-24.04947464739848</v>
      </c>
      <c r="G5" t="s">
        <v>18</v>
      </c>
    </row>
    <row r="6" spans="1:7" x14ac:dyDescent="0.3">
      <c r="A6" t="s">
        <v>95</v>
      </c>
      <c r="B6" s="35">
        <v>6.2187214066913317</v>
      </c>
      <c r="C6" s="35">
        <v>5.9863475536388657</v>
      </c>
      <c r="E6" s="35">
        <v>1.7048794826572604</v>
      </c>
      <c r="F6" s="35">
        <v>-14.729768925843564</v>
      </c>
      <c r="G6" t="s">
        <v>27</v>
      </c>
    </row>
    <row r="7" spans="1:7" x14ac:dyDescent="0.3">
      <c r="A7" t="s">
        <v>115</v>
      </c>
      <c r="B7" s="35">
        <v>6.1884870907427301</v>
      </c>
      <c r="C7" s="35">
        <v>6.124539855374608</v>
      </c>
      <c r="E7" s="35">
        <v>-4.0948275862068968</v>
      </c>
      <c r="F7" s="35">
        <v>4.8506014745828478</v>
      </c>
      <c r="G7" t="s">
        <v>178</v>
      </c>
    </row>
    <row r="8" spans="1:7" x14ac:dyDescent="0.3">
      <c r="A8" t="s">
        <v>138</v>
      </c>
      <c r="B8" s="35">
        <v>5.127103472968134</v>
      </c>
      <c r="C8" s="35">
        <v>5.3728213864500063</v>
      </c>
      <c r="E8" s="35">
        <v>-9.7493036211699167</v>
      </c>
      <c r="F8" s="35">
        <v>-21.844660194174757</v>
      </c>
      <c r="G8" t="s">
        <v>209</v>
      </c>
    </row>
    <row r="9" spans="1:7" x14ac:dyDescent="0.3">
      <c r="A9" t="s">
        <v>149</v>
      </c>
      <c r="B9" s="35">
        <v>2.9836496001909536</v>
      </c>
      <c r="C9" s="35">
        <v>3.8342407166938681</v>
      </c>
      <c r="E9" s="35">
        <v>-14.485981308411214</v>
      </c>
      <c r="F9" s="35">
        <v>-37.833037300177622</v>
      </c>
      <c r="G9" t="s">
        <v>281</v>
      </c>
    </row>
    <row r="10" spans="1:7" x14ac:dyDescent="0.3">
      <c r="A10" t="s">
        <v>162</v>
      </c>
      <c r="B10" s="35">
        <v>2.9184071289334446</v>
      </c>
      <c r="C10" s="35">
        <v>2.5803838410312006</v>
      </c>
      <c r="E10" s="35">
        <v>-15.888554216867471</v>
      </c>
      <c r="F10" s="35">
        <v>-24.353238669519548</v>
      </c>
      <c r="G10" t="s">
        <v>115</v>
      </c>
    </row>
    <row r="11" spans="1:7" x14ac:dyDescent="0.3">
      <c r="A11" t="s">
        <v>171</v>
      </c>
      <c r="B11" s="35">
        <v>2.842025699168556</v>
      </c>
      <c r="C11" s="35">
        <v>2.5065224383793381</v>
      </c>
      <c r="E11" s="35">
        <v>-19.412039197386839</v>
      </c>
      <c r="F11" s="35">
        <v>-10.316732864853854</v>
      </c>
      <c r="G11" t="s">
        <v>60</v>
      </c>
    </row>
    <row r="12" spans="1:7" x14ac:dyDescent="0.3">
      <c r="A12" t="s">
        <v>178</v>
      </c>
      <c r="B12" s="35">
        <v>2.149818991924255</v>
      </c>
      <c r="C12" s="35">
        <v>1.5350067309181448</v>
      </c>
      <c r="E12" s="35">
        <v>-20.417633410672853</v>
      </c>
      <c r="F12" s="35">
        <v>-22.228855721393035</v>
      </c>
      <c r="G12" t="s">
        <v>95</v>
      </c>
    </row>
    <row r="13" spans="1:7" x14ac:dyDescent="0.3">
      <c r="A13" t="s">
        <v>189</v>
      </c>
      <c r="B13" s="35">
        <v>2.0272904483430798</v>
      </c>
      <c r="C13" s="35">
        <v>2.7281066463349259</v>
      </c>
      <c r="E13" s="35">
        <v>-24.838709677419356</v>
      </c>
      <c r="F13" s="35">
        <v>-30.259365994236308</v>
      </c>
      <c r="G13" t="s">
        <v>262</v>
      </c>
    </row>
    <row r="14" spans="1:7" x14ac:dyDescent="0.3">
      <c r="A14" t="s">
        <v>209</v>
      </c>
      <c r="B14" s="35">
        <v>1.921470342522974</v>
      </c>
      <c r="C14" s="35">
        <v>1.8405785015665765</v>
      </c>
      <c r="E14" s="35">
        <v>-25.759345794392523</v>
      </c>
      <c r="F14" s="35">
        <v>-28.558758314855876</v>
      </c>
      <c r="G14" t="s">
        <v>138</v>
      </c>
    </row>
    <row r="15" spans="1:7" x14ac:dyDescent="0.3">
      <c r="A15" t="s">
        <v>220</v>
      </c>
      <c r="B15" s="35">
        <v>1.5339937144448423</v>
      </c>
      <c r="C15" s="35">
        <v>1.9340965678274025</v>
      </c>
      <c r="E15" s="35">
        <v>-25.794155019059723</v>
      </c>
      <c r="F15" s="35">
        <v>-44.366812227074234</v>
      </c>
      <c r="G15" t="s">
        <v>189</v>
      </c>
    </row>
    <row r="16" spans="1:7" x14ac:dyDescent="0.3">
      <c r="A16" t="s">
        <v>226</v>
      </c>
      <c r="B16" s="35">
        <v>1.1465170863667105</v>
      </c>
      <c r="C16" s="35">
        <v>2.0228493823042375</v>
      </c>
      <c r="E16" s="35">
        <v>-33.416770963704629</v>
      </c>
      <c r="F16" s="35">
        <v>-15.327793167128348</v>
      </c>
      <c r="G16" t="s">
        <v>162</v>
      </c>
    </row>
    <row r="17" spans="1:7" x14ac:dyDescent="0.3">
      <c r="A17" t="s">
        <v>238</v>
      </c>
      <c r="B17" s="35">
        <v>1.1298086486056411</v>
      </c>
      <c r="C17" s="35">
        <v>1.0912426585339703</v>
      </c>
      <c r="E17" s="35">
        <v>-33.518005540166207</v>
      </c>
      <c r="F17" s="35">
        <v>-22.489082969432314</v>
      </c>
      <c r="G17" t="s">
        <v>238</v>
      </c>
    </row>
    <row r="18" spans="1:7" x14ac:dyDescent="0.3">
      <c r="A18" t="s">
        <v>243</v>
      </c>
      <c r="B18" s="35">
        <v>0.90941639813820263</v>
      </c>
      <c r="C18" s="35">
        <v>0.6045913200938754</v>
      </c>
      <c r="E18" s="35">
        <v>-33.58626198083067</v>
      </c>
      <c r="F18" s="35">
        <v>-11.638711709583431</v>
      </c>
      <c r="G18" t="s">
        <v>46</v>
      </c>
    </row>
    <row r="19" spans="1:7" x14ac:dyDescent="0.3">
      <c r="A19" t="s">
        <v>249</v>
      </c>
      <c r="B19" s="35">
        <v>0.82507856943947167</v>
      </c>
      <c r="C19" s="35">
        <v>0.90539783895831594</v>
      </c>
      <c r="E19" s="35">
        <v>-46.108949416342412</v>
      </c>
      <c r="F19" s="35">
        <v>-40.622112719433325</v>
      </c>
      <c r="G19" t="s">
        <v>220</v>
      </c>
    </row>
    <row r="20" spans="1:7" x14ac:dyDescent="0.3">
      <c r="A20" t="s">
        <v>262</v>
      </c>
      <c r="B20" s="35">
        <v>0.77017941679595814</v>
      </c>
      <c r="C20" s="35">
        <v>0.82677118452246212</v>
      </c>
      <c r="E20" s="35">
        <v>-51.980198019801982</v>
      </c>
      <c r="F20" s="35">
        <v>-22.765729845375862</v>
      </c>
      <c r="G20" t="s">
        <v>79</v>
      </c>
    </row>
    <row r="21" spans="1:7" x14ac:dyDescent="0.3">
      <c r="A21" t="s">
        <v>275</v>
      </c>
      <c r="B21" s="35">
        <v>0.64049011417432467</v>
      </c>
      <c r="C21" s="35">
        <v>1.3837099867764264</v>
      </c>
      <c r="E21" s="35">
        <v>-52.008134214539915</v>
      </c>
      <c r="F21" s="35">
        <v>-41.743048003728447</v>
      </c>
      <c r="G21" t="s">
        <v>149</v>
      </c>
    </row>
    <row r="22" spans="1:7" x14ac:dyDescent="0.3">
      <c r="A22" t="s">
        <v>281</v>
      </c>
      <c r="B22" s="35">
        <v>0.55694792536897797</v>
      </c>
      <c r="C22" s="35">
        <v>0.67070918859675255</v>
      </c>
      <c r="E22" s="35">
        <v>-62.543554006968641</v>
      </c>
      <c r="F22" s="35">
        <v>-57.567726737338042</v>
      </c>
      <c r="G22" t="s">
        <v>226</v>
      </c>
    </row>
    <row r="23" spans="1:7" x14ac:dyDescent="0.3">
      <c r="A23" t="s">
        <v>289</v>
      </c>
      <c r="B23" s="35">
        <v>0.49090981421808494</v>
      </c>
      <c r="C23" s="35">
        <v>0.54562132926698514</v>
      </c>
      <c r="E23" s="35">
        <v>-78.419071518193235</v>
      </c>
      <c r="F23" s="35">
        <v>-65.346534653465355</v>
      </c>
      <c r="G23" t="s">
        <v>275</v>
      </c>
    </row>
    <row r="24" spans="1:7" x14ac:dyDescent="0.3">
      <c r="A24" t="s">
        <v>294</v>
      </c>
      <c r="B24" s="35">
        <v>0.46863189720332576</v>
      </c>
      <c r="C24" s="35">
        <v>0.87084976352438026</v>
      </c>
      <c r="E24" s="35">
        <v>-24.481327800829874</v>
      </c>
      <c r="F24" s="35">
        <v>-59.712722298221607</v>
      </c>
      <c r="G24" t="s">
        <v>294</v>
      </c>
    </row>
    <row r="25" spans="1:7" x14ac:dyDescent="0.3">
      <c r="A25" t="s">
        <v>302</v>
      </c>
      <c r="B25" s="35">
        <v>0.3970243067987429</v>
      </c>
      <c r="C25" s="35">
        <v>1.1454473975768695</v>
      </c>
      <c r="E25" s="35">
        <v>-66.557377049180332</v>
      </c>
      <c r="F25" s="35">
        <v>-74.050962038481543</v>
      </c>
      <c r="G25" t="s">
        <v>302</v>
      </c>
    </row>
  </sheetData>
  <sortState xmlns:xlrd2="http://schemas.microsoft.com/office/spreadsheetml/2017/richdata2"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2020-07-01T07:27:13Z</dcterms:modified>
</cp:coreProperties>
</file>