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0\"/>
    </mc:Choice>
  </mc:AlternateContent>
  <xr:revisionPtr revIDLastSave="0" documentId="8_{66ABCBFA-EFC6-48C7-8C16-34D0A18CFB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Registrations!$E$384</definedName>
    <definedName name="CntPeriodPrevYear">Registrations!$F$384</definedName>
    <definedName name="CntPrevYear">Registrations!#REF!</definedName>
    <definedName name="CntPrevYearAck">Registrations!$K$384</definedName>
    <definedName name="CntYearAck">Registrations!$J$384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4" i="3" l="1"/>
  <c r="N381" i="3" s="1"/>
  <c r="J384" i="3"/>
  <c r="M370" i="3" s="1"/>
  <c r="F384" i="3"/>
  <c r="I377" i="3" s="1"/>
  <c r="E384" i="3"/>
  <c r="H363" i="3" s="1"/>
  <c r="I382" i="3"/>
  <c r="H382" i="3"/>
  <c r="N382" i="3"/>
  <c r="M382" i="3"/>
  <c r="C382" i="3"/>
  <c r="L382" i="3"/>
  <c r="G382" i="3"/>
  <c r="I381" i="3"/>
  <c r="H381" i="3"/>
  <c r="M381" i="3"/>
  <c r="C381" i="3"/>
  <c r="L381" i="3"/>
  <c r="G381" i="3"/>
  <c r="I380" i="3"/>
  <c r="H380" i="3"/>
  <c r="N380" i="3"/>
  <c r="M380" i="3"/>
  <c r="C380" i="3"/>
  <c r="L380" i="3"/>
  <c r="G380" i="3"/>
  <c r="I379" i="3"/>
  <c r="H379" i="3"/>
  <c r="M379" i="3"/>
  <c r="C379" i="3"/>
  <c r="L379" i="3"/>
  <c r="G379" i="3"/>
  <c r="I378" i="3"/>
  <c r="H378" i="3"/>
  <c r="N378" i="3"/>
  <c r="M378" i="3"/>
  <c r="C378" i="3"/>
  <c r="L378" i="3"/>
  <c r="G378" i="3"/>
  <c r="H377" i="3"/>
  <c r="N377" i="3"/>
  <c r="M377" i="3"/>
  <c r="C377" i="3"/>
  <c r="L377" i="3"/>
  <c r="G377" i="3"/>
  <c r="I376" i="3"/>
  <c r="H376" i="3"/>
  <c r="M376" i="3"/>
  <c r="C376" i="3"/>
  <c r="L376" i="3"/>
  <c r="G376" i="3"/>
  <c r="I375" i="3"/>
  <c r="H375" i="3"/>
  <c r="N375" i="3"/>
  <c r="M375" i="3"/>
  <c r="C375" i="3"/>
  <c r="L375" i="3"/>
  <c r="G375" i="3"/>
  <c r="I374" i="3"/>
  <c r="H374" i="3"/>
  <c r="M374" i="3"/>
  <c r="C374" i="3"/>
  <c r="L374" i="3"/>
  <c r="G374" i="3"/>
  <c r="I373" i="3"/>
  <c r="H373" i="3"/>
  <c r="N373" i="3"/>
  <c r="M373" i="3"/>
  <c r="C373" i="3"/>
  <c r="L373" i="3"/>
  <c r="G373" i="3"/>
  <c r="I372" i="3"/>
  <c r="H372" i="3"/>
  <c r="M372" i="3"/>
  <c r="C372" i="3"/>
  <c r="L372" i="3"/>
  <c r="G372" i="3"/>
  <c r="I371" i="3"/>
  <c r="H371" i="3"/>
  <c r="N371" i="3"/>
  <c r="M371" i="3"/>
  <c r="C371" i="3"/>
  <c r="L371" i="3"/>
  <c r="G371" i="3"/>
  <c r="I370" i="3"/>
  <c r="H370" i="3"/>
  <c r="C370" i="3"/>
  <c r="L370" i="3"/>
  <c r="G370" i="3"/>
  <c r="H369" i="3"/>
  <c r="N369" i="3"/>
  <c r="C369" i="3"/>
  <c r="L369" i="3"/>
  <c r="G369" i="3"/>
  <c r="I368" i="3"/>
  <c r="H368" i="3"/>
  <c r="N368" i="3"/>
  <c r="M368" i="3"/>
  <c r="C368" i="3"/>
  <c r="L368" i="3"/>
  <c r="G368" i="3"/>
  <c r="I367" i="3"/>
  <c r="H367" i="3"/>
  <c r="N367" i="3"/>
  <c r="C367" i="3"/>
  <c r="L367" i="3"/>
  <c r="G367" i="3"/>
  <c r="I366" i="3"/>
  <c r="H366" i="3"/>
  <c r="N366" i="3"/>
  <c r="M366" i="3"/>
  <c r="C366" i="3"/>
  <c r="L366" i="3"/>
  <c r="G366" i="3"/>
  <c r="I365" i="3"/>
  <c r="H365" i="3"/>
  <c r="N365" i="3"/>
  <c r="C365" i="3"/>
  <c r="L365" i="3"/>
  <c r="G365" i="3"/>
  <c r="I364" i="3"/>
  <c r="H364" i="3"/>
  <c r="N364" i="3"/>
  <c r="M364" i="3"/>
  <c r="C364" i="3"/>
  <c r="L364" i="3"/>
  <c r="G364" i="3"/>
  <c r="I363" i="3"/>
  <c r="N363" i="3"/>
  <c r="M363" i="3"/>
  <c r="C363" i="3"/>
  <c r="L363" i="3"/>
  <c r="G363" i="3"/>
  <c r="I362" i="3"/>
  <c r="H362" i="3"/>
  <c r="N362" i="3"/>
  <c r="M362" i="3"/>
  <c r="C362" i="3"/>
  <c r="L362" i="3"/>
  <c r="G362" i="3"/>
  <c r="I361" i="3"/>
  <c r="H361" i="3"/>
  <c r="N361" i="3"/>
  <c r="M361" i="3"/>
  <c r="C361" i="3"/>
  <c r="L361" i="3"/>
  <c r="G361" i="3"/>
  <c r="I360" i="3"/>
  <c r="H360" i="3"/>
  <c r="N360" i="3"/>
  <c r="M360" i="3"/>
  <c r="C360" i="3"/>
  <c r="L360" i="3"/>
  <c r="G360" i="3"/>
  <c r="I359" i="3"/>
  <c r="H359" i="3"/>
  <c r="N359" i="3"/>
  <c r="M359" i="3"/>
  <c r="C359" i="3"/>
  <c r="L359" i="3"/>
  <c r="G359" i="3"/>
  <c r="I358" i="3"/>
  <c r="H358" i="3"/>
  <c r="N358" i="3"/>
  <c r="M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N356" i="3"/>
  <c r="M356" i="3"/>
  <c r="C356" i="3"/>
  <c r="L356" i="3"/>
  <c r="G356" i="3"/>
  <c r="I355" i="3"/>
  <c r="H355" i="3"/>
  <c r="N355" i="3"/>
  <c r="M355" i="3"/>
  <c r="C355" i="3"/>
  <c r="L355" i="3"/>
  <c r="G355" i="3"/>
  <c r="I354" i="3"/>
  <c r="H354" i="3"/>
  <c r="N354" i="3"/>
  <c r="M354" i="3"/>
  <c r="C354" i="3"/>
  <c r="L354" i="3"/>
  <c r="G354" i="3"/>
  <c r="I353" i="3"/>
  <c r="H353" i="3"/>
  <c r="N353" i="3"/>
  <c r="M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N351" i="3"/>
  <c r="M351" i="3"/>
  <c r="C351" i="3"/>
  <c r="L351" i="3"/>
  <c r="G351" i="3"/>
  <c r="I350" i="3"/>
  <c r="H350" i="3"/>
  <c r="N350" i="3"/>
  <c r="M350" i="3"/>
  <c r="C350" i="3"/>
  <c r="L350" i="3"/>
  <c r="G350" i="3"/>
  <c r="I349" i="3"/>
  <c r="H349" i="3"/>
  <c r="N349" i="3"/>
  <c r="M349" i="3"/>
  <c r="C349" i="3"/>
  <c r="L349" i="3"/>
  <c r="G349" i="3"/>
  <c r="I348" i="3"/>
  <c r="H348" i="3"/>
  <c r="N348" i="3"/>
  <c r="M348" i="3"/>
  <c r="C348" i="3"/>
  <c r="L348" i="3"/>
  <c r="G348" i="3"/>
  <c r="I347" i="3"/>
  <c r="H347" i="3"/>
  <c r="N347" i="3"/>
  <c r="M347" i="3"/>
  <c r="C347" i="3"/>
  <c r="L347" i="3"/>
  <c r="G347" i="3"/>
  <c r="I346" i="3"/>
  <c r="H346" i="3"/>
  <c r="N346" i="3"/>
  <c r="M346" i="3"/>
  <c r="C346" i="3"/>
  <c r="L346" i="3"/>
  <c r="G346" i="3"/>
  <c r="I345" i="3"/>
  <c r="H345" i="3"/>
  <c r="N345" i="3"/>
  <c r="M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I341" i="3"/>
  <c r="H341" i="3"/>
  <c r="N341" i="3"/>
  <c r="M341" i="3"/>
  <c r="C341" i="3"/>
  <c r="L341" i="3"/>
  <c r="G341" i="3"/>
  <c r="I340" i="3"/>
  <c r="H340" i="3"/>
  <c r="N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H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370" i="3" l="1"/>
  <c r="N372" i="3"/>
  <c r="N374" i="3"/>
  <c r="N376" i="3"/>
  <c r="N379" i="3"/>
  <c r="M365" i="3"/>
  <c r="M367" i="3"/>
  <c r="M369" i="3"/>
  <c r="I369" i="3"/>
  <c r="H3" i="3"/>
  <c r="H4" i="3"/>
  <c r="E385" i="3"/>
  <c r="G385" i="3"/>
  <c r="J385" i="3"/>
  <c r="L385" i="3"/>
</calcChain>
</file>

<file path=xl/sharedStrings.xml><?xml version="1.0" encoding="utf-8"?>
<sst xmlns="http://schemas.openxmlformats.org/spreadsheetml/2006/main" count="484" uniqueCount="417">
  <si>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</si>
  <si>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</si>
  <si>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</si>
  <si>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</si>
  <si>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</si>
  <si>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</si>
  <si>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</si>
  <si>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</si>
  <si>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</si>
  <si>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</si>
  <si>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</si>
  <si>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</si>
  <si>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</si>
  <si>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</si>
  <si>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</si>
  <si>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</si>
  <si>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</si>
  <si>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</si>
  <si>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</si>
  <si>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</si>
  <si>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S/V90</t>
  </si>
  <si>
    <t>XC60</t>
  </si>
  <si>
    <t>XC40</t>
  </si>
  <si>
    <t>XC90N</t>
  </si>
  <si>
    <t>ÖVRIGA</t>
  </si>
  <si>
    <t>V40N</t>
  </si>
  <si>
    <t>2(2)</t>
  </si>
  <si>
    <t>VW</t>
  </si>
  <si>
    <t>Golf</t>
  </si>
  <si>
    <t>Passat</t>
  </si>
  <si>
    <t>Tiguan</t>
  </si>
  <si>
    <t>T-cross</t>
  </si>
  <si>
    <t>T-roc</t>
  </si>
  <si>
    <t>Polo</t>
  </si>
  <si>
    <t>Caddy</t>
  </si>
  <si>
    <t>UP!</t>
  </si>
  <si>
    <t>Touareg</t>
  </si>
  <si>
    <t>Touran</t>
  </si>
  <si>
    <t>Multivan</t>
  </si>
  <si>
    <t>Sharan</t>
  </si>
  <si>
    <t>Arteon</t>
  </si>
  <si>
    <t>Caravelle</t>
  </si>
  <si>
    <t>Crafter</t>
  </si>
  <si>
    <t>Kombi</t>
  </si>
  <si>
    <t>Beetle</t>
  </si>
  <si>
    <t>3(3)</t>
  </si>
  <si>
    <t>Kia</t>
  </si>
  <si>
    <t>Niro</t>
  </si>
  <si>
    <t>Ceed</t>
  </si>
  <si>
    <t>Optima</t>
  </si>
  <si>
    <t>Stonic</t>
  </si>
  <si>
    <t>RIO</t>
  </si>
  <si>
    <t>Picanto</t>
  </si>
  <si>
    <t>Soul</t>
  </si>
  <si>
    <t>Sportage</t>
  </si>
  <si>
    <t>Stinger</t>
  </si>
  <si>
    <t>Sorento</t>
  </si>
  <si>
    <t>Venga</t>
  </si>
  <si>
    <t>Carens</t>
  </si>
  <si>
    <t>4(7)</t>
  </si>
  <si>
    <t>Audi</t>
  </si>
  <si>
    <t>A6</t>
  </si>
  <si>
    <t>A4</t>
  </si>
  <si>
    <t>A3</t>
  </si>
  <si>
    <t>E-tron</t>
  </si>
  <si>
    <t>Q3</t>
  </si>
  <si>
    <t>A5</t>
  </si>
  <si>
    <t>A1</t>
  </si>
  <si>
    <t>Q2</t>
  </si>
  <si>
    <t>Q5</t>
  </si>
  <si>
    <t>Q8</t>
  </si>
  <si>
    <t>Q7</t>
  </si>
  <si>
    <t>A7</t>
  </si>
  <si>
    <t>TT</t>
  </si>
  <si>
    <t>S6</t>
  </si>
  <si>
    <t>A8</t>
  </si>
  <si>
    <t>R8</t>
  </si>
  <si>
    <t>S3</t>
  </si>
  <si>
    <t>5(4)</t>
  </si>
  <si>
    <t>Toyota</t>
  </si>
  <si>
    <t>Corolla</t>
  </si>
  <si>
    <t>C-hr</t>
  </si>
  <si>
    <t>Yaris</t>
  </si>
  <si>
    <t>Rav 4</t>
  </si>
  <si>
    <t>Aygo</t>
  </si>
  <si>
    <t>Camry</t>
  </si>
  <si>
    <t>Prius</t>
  </si>
  <si>
    <t>Proace verso</t>
  </si>
  <si>
    <t>Proace city</t>
  </si>
  <si>
    <t>Landcruiser</t>
  </si>
  <si>
    <t>Supra</t>
  </si>
  <si>
    <t>Auris</t>
  </si>
  <si>
    <t>Verso</t>
  </si>
  <si>
    <t>Gt86</t>
  </si>
  <si>
    <t>6(6)</t>
  </si>
  <si>
    <t>BMW</t>
  </si>
  <si>
    <t>3-serie</t>
  </si>
  <si>
    <t>5-serie</t>
  </si>
  <si>
    <t>X1</t>
  </si>
  <si>
    <t>X3</t>
  </si>
  <si>
    <t>1-serie</t>
  </si>
  <si>
    <t>X5</t>
  </si>
  <si>
    <t>I3</t>
  </si>
  <si>
    <t>2-serie</t>
  </si>
  <si>
    <t>X4</t>
  </si>
  <si>
    <t>4-serie</t>
  </si>
  <si>
    <t>X7</t>
  </si>
  <si>
    <t>X6</t>
  </si>
  <si>
    <t>8-serie</t>
  </si>
  <si>
    <t>Z4</t>
  </si>
  <si>
    <t>6-serie</t>
  </si>
  <si>
    <t>X2</t>
  </si>
  <si>
    <t>7-serie</t>
  </si>
  <si>
    <t>I8</t>
  </si>
  <si>
    <t>7(5)</t>
  </si>
  <si>
    <t>Mercedes</t>
  </si>
  <si>
    <t>E-klass</t>
  </si>
  <si>
    <t>CLA</t>
  </si>
  <si>
    <t>A-klass</t>
  </si>
  <si>
    <t>GLC</t>
  </si>
  <si>
    <t>C-klass</t>
  </si>
  <si>
    <t>GLE</t>
  </si>
  <si>
    <t>B-klass</t>
  </si>
  <si>
    <t>GLA</t>
  </si>
  <si>
    <t>EQ</t>
  </si>
  <si>
    <t>GLB</t>
  </si>
  <si>
    <t>V-klass</t>
  </si>
  <si>
    <t>G wagon</t>
  </si>
  <si>
    <t>GT</t>
  </si>
  <si>
    <t>108-314</t>
  </si>
  <si>
    <t>Vito</t>
  </si>
  <si>
    <t>CLS</t>
  </si>
  <si>
    <t>Sprinter</t>
  </si>
  <si>
    <t>Cl/s280-600</t>
  </si>
  <si>
    <t>GL</t>
  </si>
  <si>
    <t>SLK</t>
  </si>
  <si>
    <t>Citan</t>
  </si>
  <si>
    <t>8(8)</t>
  </si>
  <si>
    <t>Skoda</t>
  </si>
  <si>
    <t>Octavia</t>
  </si>
  <si>
    <t>Superb</t>
  </si>
  <si>
    <t>Kodiaq</t>
  </si>
  <si>
    <t>Fabia</t>
  </si>
  <si>
    <t>Kamiq</t>
  </si>
  <si>
    <t>Scala</t>
  </si>
  <si>
    <t>Karoq</t>
  </si>
  <si>
    <t>Citigo</t>
  </si>
  <si>
    <t>Rapid</t>
  </si>
  <si>
    <t>9(12)</t>
  </si>
  <si>
    <t>Peugeot</t>
  </si>
  <si>
    <t>Rifter</t>
  </si>
  <si>
    <t>Boxer</t>
  </si>
  <si>
    <t>Expert</t>
  </si>
  <si>
    <t>Partner</t>
  </si>
  <si>
    <t>ION</t>
  </si>
  <si>
    <t>10(9)</t>
  </si>
  <si>
    <t>Renault</t>
  </si>
  <si>
    <t>Clio</t>
  </si>
  <si>
    <t>ZOE</t>
  </si>
  <si>
    <t>Captur</t>
  </si>
  <si>
    <t>Koleos</t>
  </si>
  <si>
    <t>Megane</t>
  </si>
  <si>
    <t>Master</t>
  </si>
  <si>
    <t>Trafic</t>
  </si>
  <si>
    <t>Scenic</t>
  </si>
  <si>
    <t>Kadjar</t>
  </si>
  <si>
    <t>Talisman</t>
  </si>
  <si>
    <t>Espace</t>
  </si>
  <si>
    <t>11(10)</t>
  </si>
  <si>
    <t>Seat</t>
  </si>
  <si>
    <t>Leon</t>
  </si>
  <si>
    <t>Ibiza</t>
  </si>
  <si>
    <t>Arona</t>
  </si>
  <si>
    <t>Ateca</t>
  </si>
  <si>
    <t>Tarraco</t>
  </si>
  <si>
    <t>Alhambra</t>
  </si>
  <si>
    <t>MII</t>
  </si>
  <si>
    <t>12(17)</t>
  </si>
  <si>
    <t>Hyundai</t>
  </si>
  <si>
    <t>Kona</t>
  </si>
  <si>
    <t>Ioniq</t>
  </si>
  <si>
    <t>I20</t>
  </si>
  <si>
    <t>I30</t>
  </si>
  <si>
    <t>Tucson</t>
  </si>
  <si>
    <t>I10</t>
  </si>
  <si>
    <t>Santa fe</t>
  </si>
  <si>
    <t>Nexo</t>
  </si>
  <si>
    <t>Ix20</t>
  </si>
  <si>
    <t>13(11)</t>
  </si>
  <si>
    <t>Ford</t>
  </si>
  <si>
    <t>Focus</t>
  </si>
  <si>
    <t>Kuga</t>
  </si>
  <si>
    <t>Fiesta</t>
  </si>
  <si>
    <t>Puma</t>
  </si>
  <si>
    <t>Mondeo</t>
  </si>
  <si>
    <t>Transit</t>
  </si>
  <si>
    <t>Mustang</t>
  </si>
  <si>
    <t>Tourneo custom</t>
  </si>
  <si>
    <t>S-max</t>
  </si>
  <si>
    <t>Transit custom</t>
  </si>
  <si>
    <t>Galaxy</t>
  </si>
  <si>
    <t>Tourneo connect</t>
  </si>
  <si>
    <t>Ecosport</t>
  </si>
  <si>
    <t>Courier</t>
  </si>
  <si>
    <t>Edge</t>
  </si>
  <si>
    <t>Explorer</t>
  </si>
  <si>
    <t>C-max</t>
  </si>
  <si>
    <t>Grand c-max</t>
  </si>
  <si>
    <t>Tourneo courier</t>
  </si>
  <si>
    <t>14(14)</t>
  </si>
  <si>
    <t>Fiat</t>
  </si>
  <si>
    <t>Ducato</t>
  </si>
  <si>
    <t>Tipo</t>
  </si>
  <si>
    <t>500x</t>
  </si>
  <si>
    <t>Panda</t>
  </si>
  <si>
    <t>Abarth</t>
  </si>
  <si>
    <t>Coupe</t>
  </si>
  <si>
    <t>Talento</t>
  </si>
  <si>
    <t>500l</t>
  </si>
  <si>
    <t>Doblo</t>
  </si>
  <si>
    <t>16(15)</t>
  </si>
  <si>
    <t>Mitsubishi</t>
  </si>
  <si>
    <t>Outlander</t>
  </si>
  <si>
    <t>Eclipse</t>
  </si>
  <si>
    <t>ASX</t>
  </si>
  <si>
    <t>Space star</t>
  </si>
  <si>
    <t>17(13)</t>
  </si>
  <si>
    <t>Nissan</t>
  </si>
  <si>
    <t>Qashqai</t>
  </si>
  <si>
    <t>Leaf</t>
  </si>
  <si>
    <t>Juke</t>
  </si>
  <si>
    <t>X-trail</t>
  </si>
  <si>
    <t>Nv200</t>
  </si>
  <si>
    <t>Gt-r</t>
  </si>
  <si>
    <t>Micra</t>
  </si>
  <si>
    <t>370 z</t>
  </si>
  <si>
    <t>Nv300</t>
  </si>
  <si>
    <t>Nv400</t>
  </si>
  <si>
    <t>18(21)</t>
  </si>
  <si>
    <t>Mini</t>
  </si>
  <si>
    <t>Hatch</t>
  </si>
  <si>
    <t>Countryman</t>
  </si>
  <si>
    <t>Clubman</t>
  </si>
  <si>
    <t>19(26)</t>
  </si>
  <si>
    <t>Porsche</t>
  </si>
  <si>
    <t>Cayenne</t>
  </si>
  <si>
    <t>Macan</t>
  </si>
  <si>
    <t>Taycan</t>
  </si>
  <si>
    <t>Panamera</t>
  </si>
  <si>
    <t>20(22)</t>
  </si>
  <si>
    <t>Citroen</t>
  </si>
  <si>
    <t>C3</t>
  </si>
  <si>
    <t>C3 aircross</t>
  </si>
  <si>
    <t>C5 aircross</t>
  </si>
  <si>
    <t>C4 cactus</t>
  </si>
  <si>
    <t>Jumper</t>
  </si>
  <si>
    <t>C4 spacetourer</t>
  </si>
  <si>
    <t>Berlingo</t>
  </si>
  <si>
    <t>C4 picasso</t>
  </si>
  <si>
    <t>C1</t>
  </si>
  <si>
    <t>C4</t>
  </si>
  <si>
    <t>C5</t>
  </si>
  <si>
    <t>21(23)</t>
  </si>
  <si>
    <t>Opel</t>
  </si>
  <si>
    <t>Corsa</t>
  </si>
  <si>
    <t>Grandland x</t>
  </si>
  <si>
    <t>Astra</t>
  </si>
  <si>
    <t>Crossland x</t>
  </si>
  <si>
    <t>Insignia</t>
  </si>
  <si>
    <t>Zafira</t>
  </si>
  <si>
    <t>Combo</t>
  </si>
  <si>
    <t>Mokka</t>
  </si>
  <si>
    <t>Movano</t>
  </si>
  <si>
    <t>Vivaro</t>
  </si>
  <si>
    <t>Adam</t>
  </si>
  <si>
    <t>22(19)</t>
  </si>
  <si>
    <t>Dacia</t>
  </si>
  <si>
    <t>Duster</t>
  </si>
  <si>
    <t>Sandero</t>
  </si>
  <si>
    <t>Logan</t>
  </si>
  <si>
    <t>Lodgy</t>
  </si>
  <si>
    <t>23(25)</t>
  </si>
  <si>
    <t>Suzuki</t>
  </si>
  <si>
    <t>Vitara</t>
  </si>
  <si>
    <t>Swift</t>
  </si>
  <si>
    <t>S-cross</t>
  </si>
  <si>
    <t>Jimny</t>
  </si>
  <si>
    <t>Ignis</t>
  </si>
  <si>
    <t>SX4</t>
  </si>
  <si>
    <t>24(27)</t>
  </si>
  <si>
    <t>Lexus</t>
  </si>
  <si>
    <t>Nx300h</t>
  </si>
  <si>
    <t>Ct200h</t>
  </si>
  <si>
    <t>RX</t>
  </si>
  <si>
    <t>25(24)</t>
  </si>
  <si>
    <t>Honda</t>
  </si>
  <si>
    <t>Civic</t>
  </si>
  <si>
    <t>Hr-v</t>
  </si>
  <si>
    <t>Jazz</t>
  </si>
  <si>
    <t>Cr-v</t>
  </si>
  <si>
    <t>E</t>
  </si>
  <si>
    <t>Fr-v</t>
  </si>
  <si>
    <t>26(18)</t>
  </si>
  <si>
    <t>Mazda</t>
  </si>
  <si>
    <t>Cx-30</t>
  </si>
  <si>
    <t>Cx-5</t>
  </si>
  <si>
    <t>Mazda2</t>
  </si>
  <si>
    <t>Mazda3</t>
  </si>
  <si>
    <t>Mazda6</t>
  </si>
  <si>
    <t>MX5</t>
  </si>
  <si>
    <t>Cx-3</t>
  </si>
  <si>
    <t>27(20)</t>
  </si>
  <si>
    <t>Subaru</t>
  </si>
  <si>
    <t>Outback</t>
  </si>
  <si>
    <t>Forester</t>
  </si>
  <si>
    <t>XV</t>
  </si>
  <si>
    <t>Impreza</t>
  </si>
  <si>
    <t>Levorg</t>
  </si>
  <si>
    <t>BRZ</t>
  </si>
  <si>
    <t>28(30)</t>
  </si>
  <si>
    <t>Land Rover</t>
  </si>
  <si>
    <t>Evoque</t>
  </si>
  <si>
    <t>Discvry</t>
  </si>
  <si>
    <t>Velar</t>
  </si>
  <si>
    <t>Defender</t>
  </si>
  <si>
    <t>Discovery</t>
  </si>
  <si>
    <t>29(29)</t>
  </si>
  <si>
    <t>Jeep</t>
  </si>
  <si>
    <t>Wrangler</t>
  </si>
  <si>
    <t>Grand cherokee</t>
  </si>
  <si>
    <t>Renegade</t>
  </si>
  <si>
    <t>Compass</t>
  </si>
  <si>
    <t>Cherokee</t>
  </si>
  <si>
    <t>30(28)</t>
  </si>
  <si>
    <t>Jaguar</t>
  </si>
  <si>
    <t>F-pace</t>
  </si>
  <si>
    <t>I-pace</t>
  </si>
  <si>
    <t>XF</t>
  </si>
  <si>
    <t>E-pace</t>
  </si>
  <si>
    <t>XE</t>
  </si>
  <si>
    <t>F</t>
  </si>
  <si>
    <t>XJ</t>
  </si>
  <si>
    <t>31(31)</t>
  </si>
  <si>
    <t>Alfa Romeo</t>
  </si>
  <si>
    <t>Stelvio</t>
  </si>
  <si>
    <t>Giulia</t>
  </si>
  <si>
    <t>Giulietta</t>
  </si>
  <si>
    <t>32(34)</t>
  </si>
  <si>
    <t>DS</t>
  </si>
  <si>
    <t>33(32)</t>
  </si>
  <si>
    <t>LR / Land Rover</t>
  </si>
  <si>
    <t>/ range rover</t>
  </si>
  <si>
    <t>34(35)</t>
  </si>
  <si>
    <t>Övriga</t>
  </si>
  <si>
    <t>Fabrikat</t>
  </si>
  <si>
    <t>35(51)</t>
  </si>
  <si>
    <t>Polestar</t>
  </si>
  <si>
    <t>36(36)</t>
  </si>
  <si>
    <t>Ferrari</t>
  </si>
  <si>
    <t>Portofino</t>
  </si>
  <si>
    <t>37(38)</t>
  </si>
  <si>
    <t>Iveco</t>
  </si>
  <si>
    <t>Daily</t>
  </si>
  <si>
    <t>38(39)</t>
  </si>
  <si>
    <t>Lamborghini</t>
  </si>
  <si>
    <t>39(40)</t>
  </si>
  <si>
    <t>Bentley</t>
  </si>
  <si>
    <t>Continental</t>
  </si>
  <si>
    <t>Bentayga</t>
  </si>
  <si>
    <t>Flying spur</t>
  </si>
  <si>
    <t>Mulsanne</t>
  </si>
  <si>
    <t>40(41)</t>
  </si>
  <si>
    <t>Mclaren</t>
  </si>
  <si>
    <t>41(48)</t>
  </si>
  <si>
    <t>Dodge</t>
  </si>
  <si>
    <t>Challenger</t>
  </si>
  <si>
    <t>Charger</t>
  </si>
  <si>
    <t>Durango</t>
  </si>
  <si>
    <t>42(45)</t>
  </si>
  <si>
    <t>Alpine</t>
  </si>
  <si>
    <t>A110</t>
  </si>
  <si>
    <t>43(42)</t>
  </si>
  <si>
    <t>Morgan</t>
  </si>
  <si>
    <t>44(44)</t>
  </si>
  <si>
    <t>Smart</t>
  </si>
  <si>
    <t>45(33)</t>
  </si>
  <si>
    <t>Chevrolet</t>
  </si>
  <si>
    <t>Corvette</t>
  </si>
  <si>
    <t>Camaro</t>
  </si>
  <si>
    <t>46(53)</t>
  </si>
  <si>
    <t>Ssangyong</t>
  </si>
  <si>
    <t>Korando</t>
  </si>
  <si>
    <t>47(52)</t>
  </si>
  <si>
    <t>Rolls-royce</t>
  </si>
  <si>
    <t>Cullinan</t>
  </si>
  <si>
    <t>Dawn</t>
  </si>
  <si>
    <t>48(37)</t>
  </si>
  <si>
    <t>Amatörbygge</t>
  </si>
  <si>
    <t>49(49)</t>
  </si>
  <si>
    <t>Lotus</t>
  </si>
  <si>
    <t>50(43)</t>
  </si>
  <si>
    <t>Cadillac</t>
  </si>
  <si>
    <t>CTS</t>
  </si>
  <si>
    <t>Escalade</t>
  </si>
  <si>
    <t>SRX</t>
  </si>
  <si>
    <t>ATS</t>
  </si>
  <si>
    <t>51(46)</t>
  </si>
  <si>
    <t>Aston Martin</t>
  </si>
  <si>
    <t>Martin</t>
  </si>
  <si>
    <t>52(47)</t>
  </si>
  <si>
    <t>Man</t>
  </si>
  <si>
    <t>Chassi husbil</t>
  </si>
  <si>
    <t>53(50)</t>
  </si>
  <si>
    <t>Maserati</t>
  </si>
  <si>
    <t>Personbilar nyregistreringar juli 2020</t>
  </si>
  <si>
    <t>2020-07-01 -&gt; 2020-07-31</t>
  </si>
  <si>
    <t>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</si>
</sst>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Audi</c:v>
                </c:pt>
                <c:pt idx="4">
                  <c:v>Toyota</c:v>
                </c:pt>
                <c:pt idx="5">
                  <c:v>BMW</c:v>
                </c:pt>
                <c:pt idx="6">
                  <c:v>Mercedes</c:v>
                </c:pt>
                <c:pt idx="7">
                  <c:v>Skoda</c:v>
                </c:pt>
                <c:pt idx="8">
                  <c:v>Peugeot</c:v>
                </c:pt>
                <c:pt idx="9">
                  <c:v>Renault</c:v>
                </c:pt>
                <c:pt idx="10">
                  <c:v>Seat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Mitsubishi</c:v>
                </c:pt>
                <c:pt idx="15">
                  <c:v>Nissan</c:v>
                </c:pt>
                <c:pt idx="16">
                  <c:v>Mini</c:v>
                </c:pt>
                <c:pt idx="17">
                  <c:v>Porsche</c:v>
                </c:pt>
                <c:pt idx="18">
                  <c:v>Citroen</c:v>
                </c:pt>
                <c:pt idx="19">
                  <c:v>Opel</c:v>
                </c:pt>
                <c:pt idx="20">
                  <c:v>Dacia</c:v>
                </c:pt>
                <c:pt idx="21">
                  <c:v>Suzuki</c:v>
                </c:pt>
                <c:pt idx="22">
                  <c:v>Lexus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18.755971368755191</c:v>
                </c:pt>
                <c:pt idx="1">
                  <c:v>12.2439816434251</c:v>
                </c:pt>
                <c:pt idx="2">
                  <c:v>7.6370869640125516</c:v>
                </c:pt>
                <c:pt idx="3">
                  <c:v>5.6620322754112742</c:v>
                </c:pt>
                <c:pt idx="4">
                  <c:v>6.2666088890513159</c:v>
                </c:pt>
                <c:pt idx="5">
                  <c:v>5.8672124214911845</c:v>
                </c:pt>
                <c:pt idx="6">
                  <c:v>5.925686152689531</c:v>
                </c:pt>
                <c:pt idx="7">
                  <c:v>5.4495429129315704</c:v>
                </c:pt>
                <c:pt idx="8">
                  <c:v>2.636016685896867</c:v>
                </c:pt>
                <c:pt idx="9">
                  <c:v>3.6311142900401485</c:v>
                </c:pt>
                <c:pt idx="10">
                  <c:v>2.7017996334950065</c:v>
                </c:pt>
                <c:pt idx="11">
                  <c:v>1.573047786612648</c:v>
                </c:pt>
                <c:pt idx="12">
                  <c:v>2.6871812006954197</c:v>
                </c:pt>
                <c:pt idx="13">
                  <c:v>1.9369423459452122</c:v>
                </c:pt>
                <c:pt idx="14">
                  <c:v>1.9275447820026208</c:v>
                </c:pt>
                <c:pt idx="15">
                  <c:v>2.0403155493137168</c:v>
                </c:pt>
                <c:pt idx="16">
                  <c:v>1.0984708075117862</c:v>
                </c:pt>
                <c:pt idx="17">
                  <c:v>0.61188583003983521</c:v>
                </c:pt>
                <c:pt idx="18">
                  <c:v>1.0222461221996564</c:v>
                </c:pt>
                <c:pt idx="19">
                  <c:v>0.88754770568918084</c:v>
                </c:pt>
                <c:pt idx="20">
                  <c:v>1.3214019077054804</c:v>
                </c:pt>
                <c:pt idx="21">
                  <c:v>0.69646390552315718</c:v>
                </c:pt>
                <c:pt idx="22">
                  <c:v>0.54766914309879444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E-435B-9878-3EF84C9475AF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Audi</c:v>
                </c:pt>
                <c:pt idx="4">
                  <c:v>Toyota</c:v>
                </c:pt>
                <c:pt idx="5">
                  <c:v>BMW</c:v>
                </c:pt>
                <c:pt idx="6">
                  <c:v>Mercedes</c:v>
                </c:pt>
                <c:pt idx="7">
                  <c:v>Skoda</c:v>
                </c:pt>
                <c:pt idx="8">
                  <c:v>Peugeot</c:v>
                </c:pt>
                <c:pt idx="9">
                  <c:v>Renault</c:v>
                </c:pt>
                <c:pt idx="10">
                  <c:v>Seat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Mitsubishi</c:v>
                </c:pt>
                <c:pt idx="15">
                  <c:v>Nissan</c:v>
                </c:pt>
                <c:pt idx="16">
                  <c:v>Mini</c:v>
                </c:pt>
                <c:pt idx="17">
                  <c:v>Porsche</c:v>
                </c:pt>
                <c:pt idx="18">
                  <c:v>Citroen</c:v>
                </c:pt>
                <c:pt idx="19">
                  <c:v>Opel</c:v>
                </c:pt>
                <c:pt idx="20">
                  <c:v>Dacia</c:v>
                </c:pt>
                <c:pt idx="21">
                  <c:v>Suzuki</c:v>
                </c:pt>
                <c:pt idx="22">
                  <c:v>Lexus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19.335188641739048</c:v>
                </c:pt>
                <c:pt idx="1">
                  <c:v>13.917508406164295</c:v>
                </c:pt>
                <c:pt idx="2">
                  <c:v>9.2026441513985571</c:v>
                </c:pt>
                <c:pt idx="3">
                  <c:v>6.712128461014939</c:v>
                </c:pt>
                <c:pt idx="4">
                  <c:v>6.2559382222731346</c:v>
                </c:pt>
                <c:pt idx="5">
                  <c:v>6.0672627911834667</c:v>
                </c:pt>
                <c:pt idx="6">
                  <c:v>6.0591767012796236</c:v>
                </c:pt>
                <c:pt idx="7">
                  <c:v>5.2377647352142471</c:v>
                </c:pt>
                <c:pt idx="8">
                  <c:v>3.0086992850548842</c:v>
                </c:pt>
                <c:pt idx="9">
                  <c:v>2.8874079364972407</c:v>
                </c:pt>
                <c:pt idx="10">
                  <c:v>2.8631496667857119</c:v>
                </c:pt>
                <c:pt idx="11">
                  <c:v>2.139444620391771</c:v>
                </c:pt>
                <c:pt idx="12">
                  <c:v>2.116534032330883</c:v>
                </c:pt>
                <c:pt idx="13">
                  <c:v>2.0221963167860491</c:v>
                </c:pt>
                <c:pt idx="14">
                  <c:v>1.417761096473791</c:v>
                </c:pt>
                <c:pt idx="15">
                  <c:v>1.1960674649434311</c:v>
                </c:pt>
                <c:pt idx="16">
                  <c:v>1.1077943168264792</c:v>
                </c:pt>
                <c:pt idx="17">
                  <c:v>0.99863210312459982</c:v>
                </c:pt>
                <c:pt idx="18">
                  <c:v>0.97437383341307116</c:v>
                </c:pt>
                <c:pt idx="19">
                  <c:v>0.76278781426251485</c:v>
                </c:pt>
                <c:pt idx="20">
                  <c:v>0.64756103313275337</c:v>
                </c:pt>
                <c:pt idx="21">
                  <c:v>0.54581106850939676</c:v>
                </c:pt>
                <c:pt idx="22">
                  <c:v>0.48853459835717605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E-435B-9878-3EF84C947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4982400"/>
        <c:axId val="104885248"/>
        <c:axId val="0"/>
      </c:bar3DChart>
      <c:catAx>
        <c:axId val="849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04885248"/>
        <c:crosses val="autoZero"/>
        <c:auto val="0"/>
        <c:lblAlgn val="ctr"/>
        <c:lblOffset val="100"/>
        <c:noMultiLvlLbl val="0"/>
      </c:catAx>
      <c:valAx>
        <c:axId val="104885248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8498240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Porsche</c:v>
                </c:pt>
                <c:pt idx="1">
                  <c:v>Kia</c:v>
                </c:pt>
                <c:pt idx="2">
                  <c:v>Mercedes</c:v>
                </c:pt>
                <c:pt idx="3">
                  <c:v>Audi</c:v>
                </c:pt>
                <c:pt idx="4">
                  <c:v>Volvo</c:v>
                </c:pt>
                <c:pt idx="5">
                  <c:v>VW</c:v>
                </c:pt>
                <c:pt idx="6">
                  <c:v>Hyundai</c:v>
                </c:pt>
                <c:pt idx="7">
                  <c:v>Peugeot</c:v>
                </c:pt>
                <c:pt idx="8">
                  <c:v>Ford</c:v>
                </c:pt>
                <c:pt idx="9">
                  <c:v>Renault</c:v>
                </c:pt>
                <c:pt idx="10">
                  <c:v>BMW</c:v>
                </c:pt>
                <c:pt idx="11">
                  <c:v>Fiat</c:v>
                </c:pt>
                <c:pt idx="12">
                  <c:v>Skoda</c:v>
                </c:pt>
                <c:pt idx="13">
                  <c:v>Citroen</c:v>
                </c:pt>
                <c:pt idx="14">
                  <c:v>Mini</c:v>
                </c:pt>
                <c:pt idx="15">
                  <c:v>Lexus</c:v>
                </c:pt>
                <c:pt idx="16">
                  <c:v>Toyota</c:v>
                </c:pt>
                <c:pt idx="17">
                  <c:v>Dacia</c:v>
                </c:pt>
                <c:pt idx="18">
                  <c:v>Seat</c:v>
                </c:pt>
                <c:pt idx="19">
                  <c:v>Nissan</c:v>
                </c:pt>
                <c:pt idx="20">
                  <c:v>Suzuki</c:v>
                </c:pt>
                <c:pt idx="21">
                  <c:v>Opel</c:v>
                </c:pt>
                <c:pt idx="22">
                  <c:v>Mitsubishi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115.92356687898089</c:v>
                </c:pt>
                <c:pt idx="1">
                  <c:v>26.283048211508554</c:v>
                </c:pt>
                <c:pt idx="2">
                  <c:v>13.670411985018728</c:v>
                </c:pt>
                <c:pt idx="3">
                  <c:v>12.573099415204677</c:v>
                </c:pt>
                <c:pt idx="4">
                  <c:v>9.2391304347826075</c:v>
                </c:pt>
                <c:pt idx="5">
                  <c:v>9.0021691973969631</c:v>
                </c:pt>
                <c:pt idx="6">
                  <c:v>8.486238532110093</c:v>
                </c:pt>
                <c:pt idx="7">
                  <c:v>6.183115338882283</c:v>
                </c:pt>
                <c:pt idx="8">
                  <c:v>4.5855379188712515</c:v>
                </c:pt>
                <c:pt idx="9">
                  <c:v>3.2818532818532815</c:v>
                </c:pt>
                <c:pt idx="10">
                  <c:v>0</c:v>
                </c:pt>
                <c:pt idx="11">
                  <c:v>-5.4838709677419359</c:v>
                </c:pt>
                <c:pt idx="12">
                  <c:v>-6.2764456981664312</c:v>
                </c:pt>
                <c:pt idx="13">
                  <c:v>-6.6210045662100452</c:v>
                </c:pt>
                <c:pt idx="14">
                  <c:v>-17.647058823529413</c:v>
                </c:pt>
                <c:pt idx="15">
                  <c:v>-18.796992481203006</c:v>
                </c:pt>
                <c:pt idx="16">
                  <c:v>-21.976744186046513</c:v>
                </c:pt>
                <c:pt idx="17">
                  <c:v>-25</c:v>
                </c:pt>
                <c:pt idx="18">
                  <c:v>-31.079478054567023</c:v>
                </c:pt>
                <c:pt idx="19">
                  <c:v>-34.765625</c:v>
                </c:pt>
                <c:pt idx="20">
                  <c:v>-47.115384615384613</c:v>
                </c:pt>
                <c:pt idx="21">
                  <c:v>-47.435897435897431</c:v>
                </c:pt>
                <c:pt idx="22">
                  <c:v>-60.449438202247194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6-4D17-9752-AD2C456D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0992640"/>
        <c:axId val="200994176"/>
        <c:axId val="0"/>
      </c:bar3DChart>
      <c:catAx>
        <c:axId val="20099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00994176"/>
        <c:crosses val="autoZero"/>
        <c:auto val="0"/>
        <c:lblAlgn val="ctr"/>
        <c:lblOffset val="100"/>
        <c:noMultiLvlLbl val="0"/>
      </c:catAx>
      <c:valAx>
        <c:axId val="20099417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0099264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260985</xdr:colOff>
      <xdr:row>0</xdr:row>
      <xdr:rowOff>215266</xdr:rowOff>
    </xdr:from>
    <xdr:to>
      <xdr:col>14</xdr:col>
      <xdr:colOff>3810</xdr:colOff>
      <xdr:row>4</xdr:row>
      <xdr:rowOff>118111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19925" y="21526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384809</xdr:colOff>
      <xdr:row>3</xdr:row>
      <xdr:rowOff>32385</xdr:rowOff>
    </xdr:from>
    <xdr:to>
      <xdr:col>12</xdr:col>
      <xdr:colOff>528809</xdr:colOff>
      <xdr:row>4</xdr:row>
      <xdr:rowOff>38100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143749" y="527685"/>
          <a:ext cx="144000" cy="18859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401956</xdr:colOff>
      <xdr:row>0</xdr:row>
      <xdr:rowOff>232409</xdr:rowOff>
    </xdr:from>
    <xdr:to>
      <xdr:col>12</xdr:col>
      <xdr:colOff>545956</xdr:colOff>
      <xdr:row>2</xdr:row>
      <xdr:rowOff>102869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160896" y="232409"/>
          <a:ext cx="144000" cy="18288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152400</xdr:rowOff>
    </xdr:from>
    <xdr:to>
      <xdr:col>1</xdr:col>
      <xdr:colOff>596900</xdr:colOff>
      <xdr:row>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104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13</xdr:row>
      <xdr:rowOff>12700</xdr:rowOff>
    </xdr:from>
    <xdr:to>
      <xdr:col>2</xdr:col>
      <xdr:colOff>393700</xdr:colOff>
      <xdr:row>14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89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76200</xdr:rowOff>
    </xdr:from>
    <xdr:to>
      <xdr:col>3</xdr:col>
      <xdr:colOff>190500</xdr:colOff>
      <xdr:row>20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695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22</xdr:row>
      <xdr:rowOff>114300</xdr:rowOff>
    </xdr:from>
    <xdr:to>
      <xdr:col>3</xdr:col>
      <xdr:colOff>596900</xdr:colOff>
      <xdr:row>23</xdr:row>
      <xdr:rowOff>88900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305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0</xdr:rowOff>
    </xdr:from>
    <xdr:to>
      <xdr:col>4</xdr:col>
      <xdr:colOff>393700</xdr:colOff>
      <xdr:row>23</xdr:row>
      <xdr:rowOff>165100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381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12700</xdr:rowOff>
    </xdr:from>
    <xdr:to>
      <xdr:col>5</xdr:col>
      <xdr:colOff>190500</xdr:colOff>
      <xdr:row>24</xdr:row>
      <xdr:rowOff>139700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94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22</xdr:row>
      <xdr:rowOff>177800</xdr:rowOff>
    </xdr:from>
    <xdr:to>
      <xdr:col>5</xdr:col>
      <xdr:colOff>596900</xdr:colOff>
      <xdr:row>24</xdr:row>
      <xdr:rowOff>114300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368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101600</xdr:rowOff>
    </xdr:from>
    <xdr:to>
      <xdr:col>6</xdr:col>
      <xdr:colOff>393700</xdr:colOff>
      <xdr:row>25</xdr:row>
      <xdr:rowOff>38100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483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139700</xdr:rowOff>
    </xdr:from>
    <xdr:to>
      <xdr:col>7</xdr:col>
      <xdr:colOff>190500</xdr:colOff>
      <xdr:row>28</xdr:row>
      <xdr:rowOff>76200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5092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127000</xdr:rowOff>
    </xdr:from>
    <xdr:to>
      <xdr:col>7</xdr:col>
      <xdr:colOff>596900</xdr:colOff>
      <xdr:row>28</xdr:row>
      <xdr:rowOff>63500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080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114300</xdr:rowOff>
    </xdr:from>
    <xdr:to>
      <xdr:col>8</xdr:col>
      <xdr:colOff>393700</xdr:colOff>
      <xdr:row>29</xdr:row>
      <xdr:rowOff>50800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101600</xdr:rowOff>
    </xdr:from>
    <xdr:to>
      <xdr:col>9</xdr:col>
      <xdr:colOff>190500</xdr:colOff>
      <xdr:row>29</xdr:row>
      <xdr:rowOff>76200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435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127000</xdr:rowOff>
    </xdr:from>
    <xdr:to>
      <xdr:col>9</xdr:col>
      <xdr:colOff>596900</xdr:colOff>
      <xdr:row>28</xdr:row>
      <xdr:rowOff>101600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70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88900</xdr:rowOff>
    </xdr:from>
    <xdr:to>
      <xdr:col>10</xdr:col>
      <xdr:colOff>393700</xdr:colOff>
      <xdr:row>30</xdr:row>
      <xdr:rowOff>25400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101600</xdr:rowOff>
    </xdr:from>
    <xdr:to>
      <xdr:col>11</xdr:col>
      <xdr:colOff>190500</xdr:colOff>
      <xdr:row>30</xdr:row>
      <xdr:rowOff>38100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50800</xdr:rowOff>
    </xdr:from>
    <xdr:to>
      <xdr:col>11</xdr:col>
      <xdr:colOff>596900</xdr:colOff>
      <xdr:row>29</xdr:row>
      <xdr:rowOff>177800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384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88900</xdr:rowOff>
    </xdr:from>
    <xdr:to>
      <xdr:col>12</xdr:col>
      <xdr:colOff>393700</xdr:colOff>
      <xdr:row>31</xdr:row>
      <xdr:rowOff>25400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29</xdr:row>
      <xdr:rowOff>63500</xdr:rowOff>
    </xdr:from>
    <xdr:to>
      <xdr:col>13</xdr:col>
      <xdr:colOff>596900</xdr:colOff>
      <xdr:row>31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58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88900</xdr:rowOff>
    </xdr:from>
    <xdr:to>
      <xdr:col>14</xdr:col>
      <xdr:colOff>393700</xdr:colOff>
      <xdr:row>31</xdr:row>
      <xdr:rowOff>25400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139700</xdr:rowOff>
    </xdr:from>
    <xdr:to>
      <xdr:col>15</xdr:col>
      <xdr:colOff>190500</xdr:colOff>
      <xdr:row>30</xdr:row>
      <xdr:rowOff>76200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101600</xdr:rowOff>
    </xdr:from>
    <xdr:to>
      <xdr:col>15</xdr:col>
      <xdr:colOff>596900</xdr:colOff>
      <xdr:row>31</xdr:row>
      <xdr:rowOff>38100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6261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86"/>
  <sheetViews>
    <sheetView tabSelected="1" zoomScaleNormal="100" workbookViewId="0">
      <pane ySplit="9" topLeftCell="A10" activePane="bottomLeft" state="frozen"/>
      <selection pane="bottomLeft" activeCell="E6" sqref="E6:I6"/>
    </sheetView>
  </sheetViews>
  <sheetFormatPr defaultRowHeight="14.4" outlineLevelRow="1" x14ac:dyDescent="0.3"/>
  <cols>
    <col min="1" max="1" width="6.5546875" style="8" customWidth="1"/>
    <col min="2" max="2" width="18.5546875" customWidth="1"/>
    <col min="3" max="3" width="4.109375" style="39" customWidth="1"/>
    <col min="4" max="4" width="3.44140625" style="2" customWidth="1"/>
    <col min="5" max="6" width="7.6640625" customWidth="1"/>
    <col min="7" max="7" width="8.5546875" customWidth="1"/>
    <col min="8" max="8" width="9.44140625" bestFit="1" customWidth="1"/>
    <col min="9" max="9" width="8.6640625" customWidth="1"/>
    <col min="10" max="11" width="7.6640625" customWidth="1"/>
    <col min="12" max="12" width="8.5546875" customWidth="1"/>
  </cols>
  <sheetData>
    <row r="1" spans="1:19" ht="21" x14ac:dyDescent="0.4">
      <c r="E1" s="51" t="s">
        <v>414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3">
      <c r="E2" s="3"/>
      <c r="F2" s="3"/>
      <c r="G2" s="3"/>
    </row>
    <row r="3" spans="1:19" x14ac:dyDescent="0.3">
      <c r="G3" s="12" t="s">
        <v>1</v>
      </c>
      <c r="H3" s="9">
        <f>CntPeriod/RegDagar</f>
        <v>987.73913043478262</v>
      </c>
      <c r="J3" s="4" t="s">
        <v>3</v>
      </c>
      <c r="K3" s="5">
        <v>23</v>
      </c>
      <c r="L3" s="5"/>
    </row>
    <row r="4" spans="1:19" x14ac:dyDescent="0.3">
      <c r="G4" s="12" t="s">
        <v>2</v>
      </c>
      <c r="H4" s="4">
        <f>CntPeriod</f>
        <v>22718</v>
      </c>
      <c r="J4" s="4"/>
      <c r="K4" s="4"/>
      <c r="L4" s="4"/>
      <c r="M4" s="4"/>
    </row>
    <row r="5" spans="1:19" ht="9.9" customHeight="1" x14ac:dyDescent="0.3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x14ac:dyDescent="0.3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3">
      <c r="E7" s="63" t="s">
        <v>415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2" customHeight="1" x14ac:dyDescent="0.3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3">
      <c r="A9" s="38" t="s">
        <v>14</v>
      </c>
      <c r="B9" s="1" t="s">
        <v>12</v>
      </c>
      <c r="C9" s="41"/>
      <c r="E9" s="13">
        <v>2020</v>
      </c>
      <c r="F9" s="14">
        <v>2019</v>
      </c>
      <c r="G9" s="29" t="s">
        <v>8</v>
      </c>
      <c r="H9" s="14">
        <v>2020</v>
      </c>
      <c r="I9" s="15">
        <v>2019</v>
      </c>
      <c r="J9" s="13">
        <v>2020</v>
      </c>
      <c r="K9" s="14">
        <v>2019</v>
      </c>
      <c r="L9" s="29" t="s">
        <v>8</v>
      </c>
      <c r="M9" s="14">
        <v>2020</v>
      </c>
      <c r="N9" s="15">
        <v>2019</v>
      </c>
    </row>
    <row r="10" spans="1:19" collapsed="1" x14ac:dyDescent="0.3">
      <c r="A10" s="36" t="s">
        <v>17</v>
      </c>
      <c r="B10" s="1" t="s">
        <v>18</v>
      </c>
      <c r="C10" s="42">
        <f t="shared" ref="C10:C73" si="0">IF(K10=0,"",SUM(((J10-K10)/K10)*100))</f>
        <v>-20.128044537230341</v>
      </c>
      <c r="E10" s="20">
        <v>4623</v>
      </c>
      <c r="F10" s="14">
        <v>4232</v>
      </c>
      <c r="G10" s="31">
        <f t="shared" ref="G10:G73" si="1">IF(F10=0,"",SUM(((E10-F10)/F10)*100))</f>
        <v>9.2391304347826075</v>
      </c>
      <c r="H10" s="32">
        <f t="shared" ref="H10:H73" si="2">IF(E10=0,"",SUM((E10/CntPeriod)*100))</f>
        <v>20.349502597059601</v>
      </c>
      <c r="I10" s="33">
        <f t="shared" ref="I10:I73" si="3">IF(F10=0,"",SUM((F10/CntPeriodPrevYear)*100))</f>
        <v>17.888996914232575</v>
      </c>
      <c r="J10" s="20">
        <v>28694</v>
      </c>
      <c r="K10" s="14">
        <v>35925</v>
      </c>
      <c r="L10" s="31">
        <f t="shared" ref="L10:L73" si="4">IF(K10=0,"",SUM(((J10-K10)/K10)*100))</f>
        <v>-20.128044537230341</v>
      </c>
      <c r="M10" s="32">
        <f t="shared" ref="M10:M73" si="5">IF(J10=0,"",SUM((J10/CntYearAck)*100))</f>
        <v>19.335188641739048</v>
      </c>
      <c r="N10" s="34">
        <f t="shared" ref="N10:N73" si="6">IF(K10=0,"",SUM((K10/CntPrevYearAck)*100))</f>
        <v>18.755971368755191</v>
      </c>
    </row>
    <row r="11" spans="1:19" hidden="1" outlineLevel="1" x14ac:dyDescent="0.3">
      <c r="A11" s="36"/>
      <c r="B11" s="50" t="s">
        <v>19</v>
      </c>
      <c r="C11" s="42">
        <f t="shared" si="0"/>
        <v>-16.391046842550573</v>
      </c>
      <c r="D11" s="48"/>
      <c r="E11" s="20">
        <v>1452</v>
      </c>
      <c r="F11" s="14">
        <v>1374</v>
      </c>
      <c r="G11" s="49">
        <f t="shared" si="1"/>
        <v>5.6768558951965069</v>
      </c>
      <c r="H11" s="33">
        <f t="shared" si="2"/>
        <v>6.391407694339291</v>
      </c>
      <c r="I11" s="33">
        <f t="shared" si="3"/>
        <v>5.808006086993279</v>
      </c>
      <c r="J11" s="20">
        <v>10870</v>
      </c>
      <c r="K11" s="14">
        <v>13001</v>
      </c>
      <c r="L11" s="49">
        <f t="shared" si="4"/>
        <v>-16.391046842550573</v>
      </c>
      <c r="M11" s="33">
        <f t="shared" si="5"/>
        <v>7.3246497712310399</v>
      </c>
      <c r="N11" s="34">
        <f t="shared" si="6"/>
        <v>6.7876516009794345</v>
      </c>
    </row>
    <row r="12" spans="1:19" hidden="1" outlineLevel="1" x14ac:dyDescent="0.3">
      <c r="A12" s="36"/>
      <c r="B12" s="50" t="s">
        <v>20</v>
      </c>
      <c r="C12" s="42">
        <f t="shared" si="0"/>
        <v>-30.482134116495352</v>
      </c>
      <c r="D12" s="48"/>
      <c r="E12" s="20">
        <v>850</v>
      </c>
      <c r="F12" s="14">
        <v>1009</v>
      </c>
      <c r="G12" s="49">
        <f t="shared" si="1"/>
        <v>-15.758176412289396</v>
      </c>
      <c r="H12" s="33">
        <f t="shared" si="2"/>
        <v>3.7415265428294742</v>
      </c>
      <c r="I12" s="33">
        <f t="shared" si="3"/>
        <v>4.2651223739273787</v>
      </c>
      <c r="J12" s="20">
        <v>5681</v>
      </c>
      <c r="K12" s="14">
        <v>8172</v>
      </c>
      <c r="L12" s="49">
        <f t="shared" si="4"/>
        <v>-30.482134116495352</v>
      </c>
      <c r="M12" s="33">
        <f t="shared" si="5"/>
        <v>3.8280897286442994</v>
      </c>
      <c r="N12" s="34">
        <f t="shared" si="6"/>
        <v>4.266494029936462</v>
      </c>
    </row>
    <row r="13" spans="1:19" hidden="1" outlineLevel="1" x14ac:dyDescent="0.3">
      <c r="A13" s="36"/>
      <c r="B13" s="50" t="s">
        <v>21</v>
      </c>
      <c r="C13" s="42">
        <f t="shared" si="0"/>
        <v>-13.328209069946196</v>
      </c>
      <c r="D13" s="48"/>
      <c r="E13" s="20">
        <v>1077</v>
      </c>
      <c r="F13" s="14">
        <v>856</v>
      </c>
      <c r="G13" s="49">
        <f t="shared" si="1"/>
        <v>25.817757009345794</v>
      </c>
      <c r="H13" s="33">
        <f t="shared" si="2"/>
        <v>4.7407342195615811</v>
      </c>
      <c r="I13" s="33">
        <f t="shared" si="3"/>
        <v>3.6183793380394813</v>
      </c>
      <c r="J13" s="20">
        <v>5638</v>
      </c>
      <c r="K13" s="14">
        <v>6505</v>
      </c>
      <c r="L13" s="49">
        <f t="shared" si="4"/>
        <v>-13.328209069946196</v>
      </c>
      <c r="M13" s="33">
        <f t="shared" si="5"/>
        <v>3.7991145731555291</v>
      </c>
      <c r="N13" s="34">
        <f t="shared" si="6"/>
        <v>3.3961751914753653</v>
      </c>
    </row>
    <row r="14" spans="1:19" hidden="1" outlineLevel="1" x14ac:dyDescent="0.3">
      <c r="A14" s="36"/>
      <c r="B14" s="50" t="s">
        <v>22</v>
      </c>
      <c r="C14" s="42">
        <f t="shared" si="0"/>
        <v>49.698362539500145</v>
      </c>
      <c r="D14" s="48"/>
      <c r="E14" s="20">
        <v>1051</v>
      </c>
      <c r="F14" s="14">
        <v>555</v>
      </c>
      <c r="G14" s="49">
        <f t="shared" si="1"/>
        <v>89.369369369369366</v>
      </c>
      <c r="H14" s="33">
        <f t="shared" si="2"/>
        <v>4.6262875253103273</v>
      </c>
      <c r="I14" s="33">
        <f t="shared" si="3"/>
        <v>2.346028659593355</v>
      </c>
      <c r="J14" s="20">
        <v>5211</v>
      </c>
      <c r="K14" s="14">
        <v>3481</v>
      </c>
      <c r="L14" s="49">
        <f t="shared" si="4"/>
        <v>49.698362539500145</v>
      </c>
      <c r="M14" s="33">
        <f t="shared" si="5"/>
        <v>3.5113845407437854</v>
      </c>
      <c r="N14" s="34">
        <f t="shared" si="6"/>
        <v>1.8173844491200224</v>
      </c>
    </row>
    <row r="15" spans="1:19" hidden="1" outlineLevel="1" x14ac:dyDescent="0.3">
      <c r="A15" s="36"/>
      <c r="B15" s="50" t="s">
        <v>23</v>
      </c>
      <c r="C15" s="42">
        <f t="shared" si="0"/>
        <v>-10.651828298887123</v>
      </c>
      <c r="D15" s="48"/>
      <c r="E15" s="20">
        <v>145</v>
      </c>
      <c r="F15" s="14">
        <v>194</v>
      </c>
      <c r="G15" s="49">
        <f t="shared" si="1"/>
        <v>-25.257731958762886</v>
      </c>
      <c r="H15" s="33">
        <f t="shared" si="2"/>
        <v>0.63826041024738089</v>
      </c>
      <c r="I15" s="33">
        <f t="shared" si="3"/>
        <v>0.82005326119119082</v>
      </c>
      <c r="J15" s="20">
        <v>1124</v>
      </c>
      <c r="K15" s="14">
        <v>1258</v>
      </c>
      <c r="L15" s="49">
        <f t="shared" si="4"/>
        <v>-10.651828298887123</v>
      </c>
      <c r="M15" s="33">
        <f t="shared" si="5"/>
        <v>0.75739708765995295</v>
      </c>
      <c r="N15" s="34">
        <f t="shared" si="6"/>
        <v>0.65678530220999376</v>
      </c>
    </row>
    <row r="16" spans="1:19" hidden="1" outlineLevel="1" x14ac:dyDescent="0.3">
      <c r="A16" s="36"/>
      <c r="B16" s="50" t="s">
        <v>24</v>
      </c>
      <c r="C16" s="42" t="str">
        <f t="shared" si="0"/>
        <v/>
      </c>
      <c r="D16" s="48"/>
      <c r="E16" s="20">
        <v>48</v>
      </c>
      <c r="F16" s="14">
        <v>0</v>
      </c>
      <c r="G16" s="49" t="str">
        <f t="shared" si="1"/>
        <v/>
      </c>
      <c r="H16" s="33">
        <f t="shared" si="2"/>
        <v>0.2112862047715468</v>
      </c>
      <c r="I16" s="33" t="str">
        <f t="shared" si="3"/>
        <v/>
      </c>
      <c r="J16" s="20">
        <v>154</v>
      </c>
      <c r="K16" s="14">
        <v>0</v>
      </c>
      <c r="L16" s="49" t="str">
        <f t="shared" si="4"/>
        <v/>
      </c>
      <c r="M16" s="33">
        <f t="shared" si="5"/>
        <v>0.1037714870993174</v>
      </c>
      <c r="N16" s="34" t="str">
        <f t="shared" si="6"/>
        <v/>
      </c>
    </row>
    <row r="17" spans="1:14" hidden="1" outlineLevel="1" x14ac:dyDescent="0.3">
      <c r="A17" s="36"/>
      <c r="B17" s="50" t="s">
        <v>25</v>
      </c>
      <c r="C17" s="42">
        <f t="shared" si="0"/>
        <v>-99.54389965792474</v>
      </c>
      <c r="D17" s="48"/>
      <c r="E17" s="20">
        <v>0</v>
      </c>
      <c r="F17" s="14">
        <v>244</v>
      </c>
      <c r="G17" s="49">
        <f t="shared" si="1"/>
        <v>-100</v>
      </c>
      <c r="H17" s="33" t="str">
        <f t="shared" si="2"/>
        <v/>
      </c>
      <c r="I17" s="33">
        <f t="shared" si="3"/>
        <v>1.0314071944878895</v>
      </c>
      <c r="J17" s="20">
        <v>16</v>
      </c>
      <c r="K17" s="14">
        <v>3508</v>
      </c>
      <c r="L17" s="49">
        <f t="shared" si="4"/>
        <v>-99.54389965792474</v>
      </c>
      <c r="M17" s="33">
        <f t="shared" si="5"/>
        <v>1.0781453205123886E-2</v>
      </c>
      <c r="N17" s="34">
        <f t="shared" si="6"/>
        <v>1.8314807950339094</v>
      </c>
    </row>
    <row r="18" spans="1:14" collapsed="1" x14ac:dyDescent="0.3">
      <c r="A18" s="36" t="s">
        <v>26</v>
      </c>
      <c r="B18" s="1" t="s">
        <v>27</v>
      </c>
      <c r="C18" s="42">
        <f t="shared" si="0"/>
        <v>-11.930752174654613</v>
      </c>
      <c r="D18" s="48"/>
      <c r="E18" s="20">
        <v>3015</v>
      </c>
      <c r="F18" s="14">
        <v>2766</v>
      </c>
      <c r="G18" s="49">
        <f t="shared" si="1"/>
        <v>9.0021691973969631</v>
      </c>
      <c r="H18" s="33">
        <f t="shared" si="2"/>
        <v>13.271414737212783</v>
      </c>
      <c r="I18" s="33">
        <f t="shared" si="3"/>
        <v>11.692099589973369</v>
      </c>
      <c r="J18" s="20">
        <v>20654</v>
      </c>
      <c r="K18" s="14">
        <v>23452</v>
      </c>
      <c r="L18" s="49">
        <f t="shared" si="4"/>
        <v>-11.930752174654613</v>
      </c>
      <c r="M18" s="33">
        <f t="shared" si="5"/>
        <v>13.917508406164295</v>
      </c>
      <c r="N18" s="34">
        <f t="shared" si="6"/>
        <v>12.2439816434251</v>
      </c>
    </row>
    <row r="19" spans="1:14" hidden="1" outlineLevel="1" x14ac:dyDescent="0.3">
      <c r="A19" s="36"/>
      <c r="B19" s="50" t="s">
        <v>28</v>
      </c>
      <c r="C19" s="42">
        <f t="shared" si="0"/>
        <v>-34.085838036487729</v>
      </c>
      <c r="D19" s="48"/>
      <c r="E19" s="20">
        <v>838</v>
      </c>
      <c r="F19" s="14">
        <v>826</v>
      </c>
      <c r="G19" s="49">
        <f t="shared" si="1"/>
        <v>1.4527845036319613</v>
      </c>
      <c r="H19" s="33">
        <f t="shared" si="2"/>
        <v>3.6887049916365875</v>
      </c>
      <c r="I19" s="33">
        <f t="shared" si="3"/>
        <v>3.4915669780614618</v>
      </c>
      <c r="J19" s="20">
        <v>5022</v>
      </c>
      <c r="K19" s="14">
        <v>7619</v>
      </c>
      <c r="L19" s="49">
        <f t="shared" si="4"/>
        <v>-34.085838036487729</v>
      </c>
      <c r="M19" s="33">
        <f t="shared" si="5"/>
        <v>3.3840286247582596</v>
      </c>
      <c r="N19" s="34">
        <f t="shared" si="6"/>
        <v>3.9777799821446282</v>
      </c>
    </row>
    <row r="20" spans="1:14" hidden="1" outlineLevel="1" x14ac:dyDescent="0.3">
      <c r="A20" s="36"/>
      <c r="B20" s="50" t="s">
        <v>29</v>
      </c>
      <c r="C20" s="42" t="str">
        <f t="shared" si="0"/>
        <v/>
      </c>
      <c r="D20" s="48"/>
      <c r="E20" s="20">
        <v>625</v>
      </c>
      <c r="F20" s="14">
        <v>0</v>
      </c>
      <c r="G20" s="49" t="str">
        <f t="shared" si="1"/>
        <v/>
      </c>
      <c r="H20" s="33">
        <f t="shared" si="2"/>
        <v>2.751122457962849</v>
      </c>
      <c r="I20" s="33" t="str">
        <f t="shared" si="3"/>
        <v/>
      </c>
      <c r="J20" s="20">
        <v>4509</v>
      </c>
      <c r="K20" s="14">
        <v>0</v>
      </c>
      <c r="L20" s="49" t="str">
        <f t="shared" si="4"/>
        <v/>
      </c>
      <c r="M20" s="33">
        <f t="shared" si="5"/>
        <v>3.0383482813689753</v>
      </c>
      <c r="N20" s="34" t="str">
        <f t="shared" si="6"/>
        <v/>
      </c>
    </row>
    <row r="21" spans="1:14" hidden="1" outlineLevel="1" x14ac:dyDescent="0.3">
      <c r="A21" s="36"/>
      <c r="B21" s="50" t="s">
        <v>30</v>
      </c>
      <c r="C21" s="42">
        <f t="shared" si="0"/>
        <v>-32.725241995532386</v>
      </c>
      <c r="D21" s="48"/>
      <c r="E21" s="20">
        <v>533</v>
      </c>
      <c r="F21" s="14">
        <v>607</v>
      </c>
      <c r="G21" s="49">
        <f t="shared" si="1"/>
        <v>-12.191103789126853</v>
      </c>
      <c r="H21" s="33">
        <f t="shared" si="2"/>
        <v>2.3461572321507176</v>
      </c>
      <c r="I21" s="33">
        <f t="shared" si="3"/>
        <v>2.5658367502219215</v>
      </c>
      <c r="J21" s="20">
        <v>3614</v>
      </c>
      <c r="K21" s="14">
        <v>5372</v>
      </c>
      <c r="L21" s="49">
        <f t="shared" si="4"/>
        <v>-32.725241995532386</v>
      </c>
      <c r="M21" s="33">
        <f t="shared" si="5"/>
        <v>2.4352607427073578</v>
      </c>
      <c r="N21" s="34">
        <f t="shared" si="6"/>
        <v>2.8046507499778115</v>
      </c>
    </row>
    <row r="22" spans="1:14" hidden="1" outlineLevel="1" x14ac:dyDescent="0.3">
      <c r="A22" s="36"/>
      <c r="B22" s="50" t="s">
        <v>31</v>
      </c>
      <c r="C22" s="42">
        <f t="shared" si="0"/>
        <v>168.11955168119553</v>
      </c>
      <c r="D22" s="48"/>
      <c r="E22" s="20">
        <v>302</v>
      </c>
      <c r="F22" s="14">
        <v>358</v>
      </c>
      <c r="G22" s="49">
        <f t="shared" si="1"/>
        <v>-15.64245810055866</v>
      </c>
      <c r="H22" s="33">
        <f t="shared" si="2"/>
        <v>1.3293423716876485</v>
      </c>
      <c r="I22" s="33">
        <f t="shared" si="3"/>
        <v>1.5132941624043623</v>
      </c>
      <c r="J22" s="20">
        <v>2153</v>
      </c>
      <c r="K22" s="14">
        <v>803</v>
      </c>
      <c r="L22" s="49">
        <f t="shared" si="4"/>
        <v>168.11955168119553</v>
      </c>
      <c r="M22" s="33">
        <f t="shared" si="5"/>
        <v>1.4507792969144828</v>
      </c>
      <c r="N22" s="34">
        <f t="shared" si="6"/>
        <v>0.41923576921671307</v>
      </c>
    </row>
    <row r="23" spans="1:14" hidden="1" outlineLevel="1" x14ac:dyDescent="0.3">
      <c r="A23" s="36"/>
      <c r="B23" s="50" t="s">
        <v>32</v>
      </c>
      <c r="C23" s="42">
        <f t="shared" si="0"/>
        <v>32.976281560826322</v>
      </c>
      <c r="D23" s="48"/>
      <c r="E23" s="20">
        <v>287</v>
      </c>
      <c r="F23" s="14">
        <v>111</v>
      </c>
      <c r="G23" s="49">
        <f t="shared" si="1"/>
        <v>158.55855855855856</v>
      </c>
      <c r="H23" s="33">
        <f t="shared" si="2"/>
        <v>1.2633154326965401</v>
      </c>
      <c r="I23" s="33">
        <f t="shared" si="3"/>
        <v>0.46920573191867104</v>
      </c>
      <c r="J23" s="20">
        <v>1738</v>
      </c>
      <c r="K23" s="14">
        <v>1307</v>
      </c>
      <c r="L23" s="49">
        <f t="shared" si="4"/>
        <v>32.976281560826322</v>
      </c>
      <c r="M23" s="33">
        <f t="shared" si="5"/>
        <v>1.1711353544065821</v>
      </c>
      <c r="N23" s="34">
        <f t="shared" si="6"/>
        <v>0.6823675596092702</v>
      </c>
    </row>
    <row r="24" spans="1:14" hidden="1" outlineLevel="1" x14ac:dyDescent="0.3">
      <c r="A24" s="36"/>
      <c r="B24" s="50" t="s">
        <v>33</v>
      </c>
      <c r="C24" s="42">
        <f t="shared" si="0"/>
        <v>-27.761542957334889</v>
      </c>
      <c r="D24" s="48"/>
      <c r="E24" s="20">
        <v>140</v>
      </c>
      <c r="F24" s="14">
        <v>267</v>
      </c>
      <c r="G24" s="49">
        <f t="shared" si="1"/>
        <v>-47.565543071161045</v>
      </c>
      <c r="H24" s="33">
        <f t="shared" si="2"/>
        <v>0.61625143058367815</v>
      </c>
      <c r="I24" s="33">
        <f t="shared" si="3"/>
        <v>1.1286300038043708</v>
      </c>
      <c r="J24" s="20">
        <v>1236</v>
      </c>
      <c r="K24" s="14">
        <v>1711</v>
      </c>
      <c r="L24" s="49">
        <f t="shared" si="4"/>
        <v>-27.761542957334889</v>
      </c>
      <c r="M24" s="33">
        <f t="shared" si="5"/>
        <v>0.83286726009582024</v>
      </c>
      <c r="N24" s="34">
        <f t="shared" si="6"/>
        <v>0.89329066143187552</v>
      </c>
    </row>
    <row r="25" spans="1:14" hidden="1" outlineLevel="1" x14ac:dyDescent="0.3">
      <c r="A25" s="36"/>
      <c r="B25" s="50" t="s">
        <v>29</v>
      </c>
      <c r="C25" s="42">
        <f t="shared" si="0"/>
        <v>-85.037121644774416</v>
      </c>
      <c r="D25" s="48"/>
      <c r="E25" s="20">
        <v>80</v>
      </c>
      <c r="F25" s="14">
        <v>320</v>
      </c>
      <c r="G25" s="49">
        <f t="shared" si="1"/>
        <v>-75</v>
      </c>
      <c r="H25" s="33">
        <f t="shared" si="2"/>
        <v>0.35214367461924467</v>
      </c>
      <c r="I25" s="33">
        <f t="shared" si="3"/>
        <v>1.3526651730988712</v>
      </c>
      <c r="J25" s="20">
        <v>524</v>
      </c>
      <c r="K25" s="14">
        <v>3502</v>
      </c>
      <c r="L25" s="49">
        <f t="shared" si="4"/>
        <v>-85.037121644774416</v>
      </c>
      <c r="M25" s="33">
        <f t="shared" si="5"/>
        <v>0.35309259246780728</v>
      </c>
      <c r="N25" s="34">
        <f t="shared" si="6"/>
        <v>1.8283482737197123</v>
      </c>
    </row>
    <row r="26" spans="1:14" hidden="1" outlineLevel="1" x14ac:dyDescent="0.3">
      <c r="A26" s="36"/>
      <c r="B26" s="50" t="s">
        <v>34</v>
      </c>
      <c r="C26" s="42">
        <f t="shared" si="0"/>
        <v>-52.884615384615387</v>
      </c>
      <c r="D26" s="48"/>
      <c r="E26" s="20">
        <v>27</v>
      </c>
      <c r="F26" s="14">
        <v>75</v>
      </c>
      <c r="G26" s="49">
        <f t="shared" si="1"/>
        <v>-64</v>
      </c>
      <c r="H26" s="33">
        <f t="shared" si="2"/>
        <v>0.11884849018399507</v>
      </c>
      <c r="I26" s="33">
        <f t="shared" si="3"/>
        <v>0.31703089994504796</v>
      </c>
      <c r="J26" s="20">
        <v>441</v>
      </c>
      <c r="K26" s="14">
        <v>936</v>
      </c>
      <c r="L26" s="49">
        <f t="shared" si="4"/>
        <v>-52.884615384615387</v>
      </c>
      <c r="M26" s="33">
        <f t="shared" si="5"/>
        <v>0.2971638039662271</v>
      </c>
      <c r="N26" s="34">
        <f t="shared" si="6"/>
        <v>0.48867332501474892</v>
      </c>
    </row>
    <row r="27" spans="1:14" hidden="1" outlineLevel="1" x14ac:dyDescent="0.3">
      <c r="A27" s="36"/>
      <c r="B27" s="50" t="s">
        <v>35</v>
      </c>
      <c r="C27" s="42">
        <f t="shared" si="0"/>
        <v>123.48993288590604</v>
      </c>
      <c r="D27" s="48"/>
      <c r="E27" s="20">
        <v>48</v>
      </c>
      <c r="F27" s="14">
        <v>8</v>
      </c>
      <c r="G27" s="49">
        <f t="shared" si="1"/>
        <v>500</v>
      </c>
      <c r="H27" s="33">
        <f t="shared" si="2"/>
        <v>0.2112862047715468</v>
      </c>
      <c r="I27" s="33">
        <f t="shared" si="3"/>
        <v>3.3816629327471787E-2</v>
      </c>
      <c r="J27" s="20">
        <v>333</v>
      </c>
      <c r="K27" s="14">
        <v>149</v>
      </c>
      <c r="L27" s="49">
        <f t="shared" si="4"/>
        <v>123.48993288590604</v>
      </c>
      <c r="M27" s="33">
        <f t="shared" si="5"/>
        <v>0.22438899483164088</v>
      </c>
      <c r="N27" s="34">
        <f t="shared" si="6"/>
        <v>7.7790945969228198E-2</v>
      </c>
    </row>
    <row r="28" spans="1:14" hidden="1" outlineLevel="1" x14ac:dyDescent="0.3">
      <c r="A28" s="36"/>
      <c r="B28" s="50" t="s">
        <v>36</v>
      </c>
      <c r="C28" s="42">
        <f t="shared" si="0"/>
        <v>-46.982758620689658</v>
      </c>
      <c r="D28" s="48"/>
      <c r="E28" s="20">
        <v>39</v>
      </c>
      <c r="F28" s="14">
        <v>52</v>
      </c>
      <c r="G28" s="49">
        <f t="shared" si="1"/>
        <v>-25</v>
      </c>
      <c r="H28" s="33">
        <f t="shared" si="2"/>
        <v>0.17167004137688177</v>
      </c>
      <c r="I28" s="33">
        <f t="shared" si="3"/>
        <v>0.2198080906285666</v>
      </c>
      <c r="J28" s="20">
        <v>246</v>
      </c>
      <c r="K28" s="14">
        <v>464</v>
      </c>
      <c r="L28" s="49">
        <f t="shared" si="4"/>
        <v>-46.982758620689658</v>
      </c>
      <c r="M28" s="33">
        <f t="shared" si="5"/>
        <v>0.16576484302877975</v>
      </c>
      <c r="N28" s="34">
        <f t="shared" si="6"/>
        <v>0.24224831496457641</v>
      </c>
    </row>
    <row r="29" spans="1:14" hidden="1" outlineLevel="1" x14ac:dyDescent="0.3">
      <c r="A29" s="36"/>
      <c r="B29" s="50" t="s">
        <v>37</v>
      </c>
      <c r="C29" s="42">
        <f t="shared" si="0"/>
        <v>-18.442622950819672</v>
      </c>
      <c r="D29" s="48"/>
      <c r="E29" s="20">
        <v>25</v>
      </c>
      <c r="F29" s="14">
        <v>10</v>
      </c>
      <c r="G29" s="49">
        <f t="shared" si="1"/>
        <v>150</v>
      </c>
      <c r="H29" s="33">
        <f t="shared" si="2"/>
        <v>0.11004489831851397</v>
      </c>
      <c r="I29" s="33">
        <f t="shared" si="3"/>
        <v>4.2270786659339726E-2</v>
      </c>
      <c r="J29" s="20">
        <v>199</v>
      </c>
      <c r="K29" s="14">
        <v>244</v>
      </c>
      <c r="L29" s="49">
        <f t="shared" si="4"/>
        <v>-18.442622950819672</v>
      </c>
      <c r="M29" s="33">
        <f t="shared" si="5"/>
        <v>0.13409432423872833</v>
      </c>
      <c r="N29" s="34">
        <f t="shared" si="6"/>
        <v>0.12738920011068242</v>
      </c>
    </row>
    <row r="30" spans="1:14" hidden="1" outlineLevel="1" x14ac:dyDescent="0.3">
      <c r="A30" s="36"/>
      <c r="B30" s="50" t="s">
        <v>38</v>
      </c>
      <c r="C30" s="42">
        <f t="shared" si="0"/>
        <v>-21.888412017167383</v>
      </c>
      <c r="D30" s="48"/>
      <c r="E30" s="20">
        <v>35</v>
      </c>
      <c r="F30" s="14">
        <v>20</v>
      </c>
      <c r="G30" s="49">
        <f t="shared" si="1"/>
        <v>75</v>
      </c>
      <c r="H30" s="33">
        <f t="shared" si="2"/>
        <v>0.15406285764591954</v>
      </c>
      <c r="I30" s="33">
        <f t="shared" si="3"/>
        <v>8.4541573318679453E-2</v>
      </c>
      <c r="J30" s="20">
        <v>182</v>
      </c>
      <c r="K30" s="14">
        <v>233</v>
      </c>
      <c r="L30" s="49">
        <f t="shared" si="4"/>
        <v>-21.888412017167383</v>
      </c>
      <c r="M30" s="33">
        <f t="shared" si="5"/>
        <v>0.12263903020828419</v>
      </c>
      <c r="N30" s="34">
        <f t="shared" si="6"/>
        <v>0.12164624436798774</v>
      </c>
    </row>
    <row r="31" spans="1:14" hidden="1" outlineLevel="1" x14ac:dyDescent="0.3">
      <c r="A31" s="36"/>
      <c r="B31" s="50" t="s">
        <v>39</v>
      </c>
      <c r="C31" s="42">
        <f t="shared" si="0"/>
        <v>-64.479638009049779</v>
      </c>
      <c r="D31" s="48"/>
      <c r="E31" s="20">
        <v>12</v>
      </c>
      <c r="F31" s="14">
        <v>18</v>
      </c>
      <c r="G31" s="49">
        <f t="shared" si="1"/>
        <v>-33.333333333333329</v>
      </c>
      <c r="H31" s="33">
        <f t="shared" si="2"/>
        <v>5.2821551192886701E-2</v>
      </c>
      <c r="I31" s="33">
        <f t="shared" si="3"/>
        <v>7.6087415986811513E-2</v>
      </c>
      <c r="J31" s="20">
        <v>157</v>
      </c>
      <c r="K31" s="14">
        <v>442</v>
      </c>
      <c r="L31" s="49">
        <f t="shared" si="4"/>
        <v>-64.479638009049779</v>
      </c>
      <c r="M31" s="33">
        <f t="shared" si="5"/>
        <v>0.10579300957527812</v>
      </c>
      <c r="N31" s="34">
        <f t="shared" si="6"/>
        <v>0.23076240347918703</v>
      </c>
    </row>
    <row r="32" spans="1:14" hidden="1" outlineLevel="1" x14ac:dyDescent="0.3">
      <c r="A32" s="36"/>
      <c r="B32" s="50" t="s">
        <v>40</v>
      </c>
      <c r="C32" s="42">
        <f t="shared" si="0"/>
        <v>-45.724907063197023</v>
      </c>
      <c r="D32" s="48"/>
      <c r="E32" s="20">
        <v>12</v>
      </c>
      <c r="F32" s="14">
        <v>41</v>
      </c>
      <c r="G32" s="49">
        <f t="shared" si="1"/>
        <v>-70.731707317073173</v>
      </c>
      <c r="H32" s="33">
        <f t="shared" si="2"/>
        <v>5.2821551192886701E-2</v>
      </c>
      <c r="I32" s="33">
        <f t="shared" si="3"/>
        <v>0.17331022530329288</v>
      </c>
      <c r="J32" s="20">
        <v>146</v>
      </c>
      <c r="K32" s="14">
        <v>269</v>
      </c>
      <c r="L32" s="49">
        <f t="shared" si="4"/>
        <v>-45.724907063197023</v>
      </c>
      <c r="M32" s="33">
        <f t="shared" si="5"/>
        <v>9.8380760496755454E-2</v>
      </c>
      <c r="N32" s="34">
        <f t="shared" si="6"/>
        <v>0.14044137225317038</v>
      </c>
    </row>
    <row r="33" spans="1:14" hidden="1" outlineLevel="1" x14ac:dyDescent="0.3">
      <c r="A33" s="36"/>
      <c r="B33" s="50" t="s">
        <v>41</v>
      </c>
      <c r="C33" s="42">
        <f t="shared" si="0"/>
        <v>-57.199999999999996</v>
      </c>
      <c r="D33" s="48"/>
      <c r="E33" s="20">
        <v>11</v>
      </c>
      <c r="F33" s="14">
        <v>23</v>
      </c>
      <c r="G33" s="49">
        <f t="shared" si="1"/>
        <v>-52.173913043478258</v>
      </c>
      <c r="H33" s="33">
        <f t="shared" si="2"/>
        <v>4.8419755260146143E-2</v>
      </c>
      <c r="I33" s="33">
        <f t="shared" si="3"/>
        <v>9.7222809316481376E-2</v>
      </c>
      <c r="J33" s="20">
        <v>107</v>
      </c>
      <c r="K33" s="14">
        <v>250</v>
      </c>
      <c r="L33" s="49">
        <f t="shared" si="4"/>
        <v>-57.199999999999996</v>
      </c>
      <c r="M33" s="33">
        <f t="shared" si="5"/>
        <v>7.2100968309265989E-2</v>
      </c>
      <c r="N33" s="34">
        <f t="shared" si="6"/>
        <v>0.13052172142487953</v>
      </c>
    </row>
    <row r="34" spans="1:14" hidden="1" outlineLevel="1" x14ac:dyDescent="0.3">
      <c r="A34" s="36"/>
      <c r="B34" s="50" t="s">
        <v>42</v>
      </c>
      <c r="C34" s="42">
        <f t="shared" si="0"/>
        <v>1450</v>
      </c>
      <c r="D34" s="48"/>
      <c r="E34" s="20">
        <v>0</v>
      </c>
      <c r="F34" s="14">
        <v>0</v>
      </c>
      <c r="G34" s="49" t="str">
        <f t="shared" si="1"/>
        <v/>
      </c>
      <c r="H34" s="33" t="str">
        <f t="shared" si="2"/>
        <v/>
      </c>
      <c r="I34" s="33" t="str">
        <f t="shared" si="3"/>
        <v/>
      </c>
      <c r="J34" s="20">
        <v>31</v>
      </c>
      <c r="K34" s="14">
        <v>2</v>
      </c>
      <c r="L34" s="49">
        <f t="shared" si="4"/>
        <v>1450</v>
      </c>
      <c r="M34" s="33">
        <f t="shared" si="5"/>
        <v>2.0889065584927528E-2</v>
      </c>
      <c r="N34" s="34">
        <f t="shared" si="6"/>
        <v>1.0441737713990362E-3</v>
      </c>
    </row>
    <row r="35" spans="1:14" hidden="1" outlineLevel="1" x14ac:dyDescent="0.3">
      <c r="A35" s="36"/>
      <c r="B35" s="50" t="s">
        <v>43</v>
      </c>
      <c r="C35" s="42">
        <f t="shared" si="0"/>
        <v>-88.652482269503537</v>
      </c>
      <c r="D35" s="48"/>
      <c r="E35" s="20">
        <v>1</v>
      </c>
      <c r="F35" s="14">
        <v>29</v>
      </c>
      <c r="G35" s="49">
        <f t="shared" si="1"/>
        <v>-96.551724137931032</v>
      </c>
      <c r="H35" s="33">
        <f t="shared" si="2"/>
        <v>4.4017959327405584E-3</v>
      </c>
      <c r="I35" s="33">
        <f t="shared" si="3"/>
        <v>0.12258528131208522</v>
      </c>
      <c r="J35" s="20">
        <v>16</v>
      </c>
      <c r="K35" s="14">
        <v>141</v>
      </c>
      <c r="L35" s="49">
        <f t="shared" si="4"/>
        <v>-88.652482269503537</v>
      </c>
      <c r="M35" s="33">
        <f t="shared" si="5"/>
        <v>1.0781453205123886E-2</v>
      </c>
      <c r="N35" s="34">
        <f t="shared" si="6"/>
        <v>7.3614250883632062E-2</v>
      </c>
    </row>
    <row r="36" spans="1:14" hidden="1" outlineLevel="1" x14ac:dyDescent="0.3">
      <c r="A36" s="36"/>
      <c r="B36" s="50" t="s">
        <v>29</v>
      </c>
      <c r="C36" s="42">
        <f t="shared" si="0"/>
        <v>-100</v>
      </c>
      <c r="D36" s="48"/>
      <c r="E36" s="20">
        <v>0</v>
      </c>
      <c r="F36" s="14">
        <v>1</v>
      </c>
      <c r="G36" s="49">
        <f t="shared" si="1"/>
        <v>-100</v>
      </c>
      <c r="H36" s="33" t="str">
        <f t="shared" si="2"/>
        <v/>
      </c>
      <c r="I36" s="33">
        <f t="shared" si="3"/>
        <v>4.2270786659339733E-3</v>
      </c>
      <c r="J36" s="20">
        <v>0</v>
      </c>
      <c r="K36" s="14">
        <v>4</v>
      </c>
      <c r="L36" s="49">
        <f t="shared" si="4"/>
        <v>-100</v>
      </c>
      <c r="M36" s="33" t="str">
        <f t="shared" si="5"/>
        <v/>
      </c>
      <c r="N36" s="34">
        <f t="shared" si="6"/>
        <v>2.0883475427980725E-3</v>
      </c>
    </row>
    <row r="37" spans="1:14" hidden="1" outlineLevel="1" x14ac:dyDescent="0.3">
      <c r="A37" s="36"/>
      <c r="B37" s="50" t="s">
        <v>44</v>
      </c>
      <c r="C37" s="42">
        <f t="shared" si="0"/>
        <v>-100</v>
      </c>
      <c r="D37" s="48"/>
      <c r="E37" s="20">
        <v>0</v>
      </c>
      <c r="F37" s="14">
        <v>0</v>
      </c>
      <c r="G37" s="49" t="str">
        <f t="shared" si="1"/>
        <v/>
      </c>
      <c r="H37" s="33" t="str">
        <f t="shared" si="2"/>
        <v/>
      </c>
      <c r="I37" s="33" t="str">
        <f t="shared" si="3"/>
        <v/>
      </c>
      <c r="J37" s="20">
        <v>0</v>
      </c>
      <c r="K37" s="14">
        <v>4</v>
      </c>
      <c r="L37" s="49">
        <f t="shared" si="4"/>
        <v>-100</v>
      </c>
      <c r="M37" s="33" t="str">
        <f t="shared" si="5"/>
        <v/>
      </c>
      <c r="N37" s="34">
        <f t="shared" si="6"/>
        <v>2.0883475427980725E-3</v>
      </c>
    </row>
    <row r="38" spans="1:14" collapsed="1" x14ac:dyDescent="0.3">
      <c r="A38" s="36" t="s">
        <v>45</v>
      </c>
      <c r="B38" s="1" t="s">
        <v>46</v>
      </c>
      <c r="C38" s="42">
        <f t="shared" si="0"/>
        <v>-6.6379546076018592</v>
      </c>
      <c r="D38" s="48"/>
      <c r="E38" s="20">
        <v>2436</v>
      </c>
      <c r="F38" s="14">
        <v>1929</v>
      </c>
      <c r="G38" s="49">
        <f t="shared" si="1"/>
        <v>26.283048211508554</v>
      </c>
      <c r="H38" s="33">
        <f t="shared" si="2"/>
        <v>10.722774892156</v>
      </c>
      <c r="I38" s="33">
        <f t="shared" si="3"/>
        <v>8.1540347465866336</v>
      </c>
      <c r="J38" s="20">
        <v>13657</v>
      </c>
      <c r="K38" s="14">
        <v>14628</v>
      </c>
      <c r="L38" s="49">
        <f t="shared" si="4"/>
        <v>-6.6379546076018592</v>
      </c>
      <c r="M38" s="33">
        <f t="shared" si="5"/>
        <v>9.2026441513985571</v>
      </c>
      <c r="N38" s="34">
        <f t="shared" si="6"/>
        <v>7.6370869640125516</v>
      </c>
    </row>
    <row r="39" spans="1:14" hidden="1" outlineLevel="1" x14ac:dyDescent="0.3">
      <c r="A39" s="36"/>
      <c r="B39" s="50" t="s">
        <v>47</v>
      </c>
      <c r="C39" s="42">
        <f t="shared" si="0"/>
        <v>-4.2096400757735214E-2</v>
      </c>
      <c r="D39" s="48"/>
      <c r="E39" s="20">
        <v>936</v>
      </c>
      <c r="F39" s="14">
        <v>508</v>
      </c>
      <c r="G39" s="49">
        <f t="shared" si="1"/>
        <v>84.251968503937007</v>
      </c>
      <c r="H39" s="33">
        <f t="shared" si="2"/>
        <v>4.1200809930451623</v>
      </c>
      <c r="I39" s="33">
        <f t="shared" si="3"/>
        <v>2.1473559622944585</v>
      </c>
      <c r="J39" s="20">
        <v>4749</v>
      </c>
      <c r="K39" s="14">
        <v>4751</v>
      </c>
      <c r="L39" s="49">
        <f t="shared" si="4"/>
        <v>-4.2096400757735214E-2</v>
      </c>
      <c r="M39" s="33">
        <f t="shared" si="5"/>
        <v>3.2000700794458332</v>
      </c>
      <c r="N39" s="34">
        <f t="shared" si="6"/>
        <v>2.4804347939584104</v>
      </c>
    </row>
    <row r="40" spans="1:14" hidden="1" outlineLevel="1" x14ac:dyDescent="0.3">
      <c r="A40" s="36"/>
      <c r="B40" s="50" t="s">
        <v>48</v>
      </c>
      <c r="C40" s="42">
        <f t="shared" si="0"/>
        <v>-1.8833535844471445</v>
      </c>
      <c r="D40" s="48"/>
      <c r="E40" s="20">
        <v>835</v>
      </c>
      <c r="F40" s="14">
        <v>508</v>
      </c>
      <c r="G40" s="49">
        <f t="shared" si="1"/>
        <v>64.370078740157481</v>
      </c>
      <c r="H40" s="33">
        <f t="shared" si="2"/>
        <v>3.6754996038383663</v>
      </c>
      <c r="I40" s="33">
        <f t="shared" si="3"/>
        <v>2.1473559622944585</v>
      </c>
      <c r="J40" s="20">
        <v>3230</v>
      </c>
      <c r="K40" s="14">
        <v>3292</v>
      </c>
      <c r="L40" s="49">
        <f t="shared" si="4"/>
        <v>-1.8833535844471445</v>
      </c>
      <c r="M40" s="33">
        <f t="shared" si="5"/>
        <v>2.1765058657843848</v>
      </c>
      <c r="N40" s="34">
        <f t="shared" si="6"/>
        <v>1.7187100277228136</v>
      </c>
    </row>
    <row r="41" spans="1:14" hidden="1" outlineLevel="1" x14ac:dyDescent="0.3">
      <c r="A41" s="36"/>
      <c r="B41" s="50" t="s">
        <v>49</v>
      </c>
      <c r="C41" s="42">
        <f t="shared" si="0"/>
        <v>7.0429104477611943</v>
      </c>
      <c r="D41" s="48"/>
      <c r="E41" s="20">
        <v>266</v>
      </c>
      <c r="F41" s="14">
        <v>309</v>
      </c>
      <c r="G41" s="49">
        <f t="shared" si="1"/>
        <v>-13.915857605177994</v>
      </c>
      <c r="H41" s="33">
        <f t="shared" si="2"/>
        <v>1.1708777181089884</v>
      </c>
      <c r="I41" s="33">
        <f t="shared" si="3"/>
        <v>1.3061673077735976</v>
      </c>
      <c r="J41" s="20">
        <v>2295</v>
      </c>
      <c r="K41" s="14">
        <v>2144</v>
      </c>
      <c r="L41" s="49">
        <f t="shared" si="4"/>
        <v>7.0429104477611943</v>
      </c>
      <c r="M41" s="33">
        <f t="shared" si="5"/>
        <v>1.5464646941099573</v>
      </c>
      <c r="N41" s="34">
        <f t="shared" si="6"/>
        <v>1.1193542829397667</v>
      </c>
    </row>
    <row r="42" spans="1:14" hidden="1" outlineLevel="1" x14ac:dyDescent="0.3">
      <c r="A42" s="36"/>
      <c r="B42" s="50" t="s">
        <v>50</v>
      </c>
      <c r="C42" s="42">
        <f t="shared" si="0"/>
        <v>65.714285714285708</v>
      </c>
      <c r="D42" s="48"/>
      <c r="E42" s="20">
        <v>174</v>
      </c>
      <c r="F42" s="14">
        <v>134</v>
      </c>
      <c r="G42" s="49">
        <f t="shared" si="1"/>
        <v>29.850746268656714</v>
      </c>
      <c r="H42" s="33">
        <f t="shared" si="2"/>
        <v>0.76591249229685709</v>
      </c>
      <c r="I42" s="33">
        <f t="shared" si="3"/>
        <v>0.56642854123515241</v>
      </c>
      <c r="J42" s="20">
        <v>1508</v>
      </c>
      <c r="K42" s="14">
        <v>910</v>
      </c>
      <c r="L42" s="49">
        <f t="shared" si="4"/>
        <v>65.714285714285708</v>
      </c>
      <c r="M42" s="33">
        <f t="shared" si="5"/>
        <v>1.0161519645829262</v>
      </c>
      <c r="N42" s="34">
        <f t="shared" si="6"/>
        <v>0.47509906598656143</v>
      </c>
    </row>
    <row r="43" spans="1:14" hidden="1" outlineLevel="1" x14ac:dyDescent="0.3">
      <c r="A43" s="36"/>
      <c r="B43" s="50" t="s">
        <v>51</v>
      </c>
      <c r="C43" s="42">
        <f t="shared" si="0"/>
        <v>-19.872476089266737</v>
      </c>
      <c r="D43" s="48"/>
      <c r="E43" s="20">
        <v>110</v>
      </c>
      <c r="F43" s="14">
        <v>114</v>
      </c>
      <c r="G43" s="49">
        <f t="shared" si="1"/>
        <v>-3.5087719298245612</v>
      </c>
      <c r="H43" s="33">
        <f t="shared" si="2"/>
        <v>0.48419755260146141</v>
      </c>
      <c r="I43" s="33">
        <f t="shared" si="3"/>
        <v>0.48188696791647295</v>
      </c>
      <c r="J43" s="20">
        <v>754</v>
      </c>
      <c r="K43" s="14">
        <v>941</v>
      </c>
      <c r="L43" s="49">
        <f t="shared" si="4"/>
        <v>-19.872476089266737</v>
      </c>
      <c r="M43" s="33">
        <f t="shared" si="5"/>
        <v>0.50807598229146311</v>
      </c>
      <c r="N43" s="34">
        <f t="shared" si="6"/>
        <v>0.49128375944324659</v>
      </c>
    </row>
    <row r="44" spans="1:14" hidden="1" outlineLevel="1" x14ac:dyDescent="0.3">
      <c r="A44" s="36"/>
      <c r="B44" s="50" t="s">
        <v>52</v>
      </c>
      <c r="C44" s="42">
        <f t="shared" si="0"/>
        <v>-42.260692464358449</v>
      </c>
      <c r="D44" s="48"/>
      <c r="E44" s="20">
        <v>79</v>
      </c>
      <c r="F44" s="14">
        <v>139</v>
      </c>
      <c r="G44" s="49">
        <f t="shared" si="1"/>
        <v>-43.165467625899282</v>
      </c>
      <c r="H44" s="33">
        <f t="shared" si="2"/>
        <v>0.34774187868650408</v>
      </c>
      <c r="I44" s="33">
        <f t="shared" si="3"/>
        <v>0.58756393456482225</v>
      </c>
      <c r="J44" s="20">
        <v>567</v>
      </c>
      <c r="K44" s="14">
        <v>982</v>
      </c>
      <c r="L44" s="49">
        <f t="shared" si="4"/>
        <v>-42.260692464358449</v>
      </c>
      <c r="M44" s="33">
        <f t="shared" si="5"/>
        <v>0.38206774795657772</v>
      </c>
      <c r="N44" s="34">
        <f t="shared" si="6"/>
        <v>0.51268932175692672</v>
      </c>
    </row>
    <row r="45" spans="1:14" hidden="1" outlineLevel="1" x14ac:dyDescent="0.3">
      <c r="A45" s="36"/>
      <c r="B45" s="50" t="s">
        <v>53</v>
      </c>
      <c r="C45" s="42">
        <f t="shared" si="0"/>
        <v>-8.2018927444794958</v>
      </c>
      <c r="D45" s="48"/>
      <c r="E45" s="20">
        <v>19</v>
      </c>
      <c r="F45" s="14">
        <v>47</v>
      </c>
      <c r="G45" s="49">
        <f t="shared" si="1"/>
        <v>-59.574468085106382</v>
      </c>
      <c r="H45" s="33">
        <f t="shared" si="2"/>
        <v>8.3634122722070603E-2</v>
      </c>
      <c r="I45" s="33">
        <f t="shared" si="3"/>
        <v>0.19867269729889675</v>
      </c>
      <c r="J45" s="20">
        <v>291</v>
      </c>
      <c r="K45" s="14">
        <v>317</v>
      </c>
      <c r="L45" s="49">
        <f t="shared" si="4"/>
        <v>-8.2018927444794958</v>
      </c>
      <c r="M45" s="33">
        <f t="shared" si="5"/>
        <v>0.1960876801681907</v>
      </c>
      <c r="N45" s="34">
        <f t="shared" si="6"/>
        <v>0.16550154276674722</v>
      </c>
    </row>
    <row r="46" spans="1:14" hidden="1" outlineLevel="1" x14ac:dyDescent="0.3">
      <c r="A46" s="36"/>
      <c r="B46" s="50" t="s">
        <v>54</v>
      </c>
      <c r="C46" s="42">
        <f t="shared" si="0"/>
        <v>-74.176954732510296</v>
      </c>
      <c r="D46" s="48"/>
      <c r="E46" s="20">
        <v>16</v>
      </c>
      <c r="F46" s="14">
        <v>124</v>
      </c>
      <c r="G46" s="49">
        <f t="shared" si="1"/>
        <v>-87.096774193548384</v>
      </c>
      <c r="H46" s="33">
        <f t="shared" si="2"/>
        <v>7.0428734923848935E-2</v>
      </c>
      <c r="I46" s="33">
        <f t="shared" si="3"/>
        <v>0.52415775457581271</v>
      </c>
      <c r="J46" s="20">
        <v>251</v>
      </c>
      <c r="K46" s="14">
        <v>972</v>
      </c>
      <c r="L46" s="49">
        <f t="shared" si="4"/>
        <v>-74.176954732510296</v>
      </c>
      <c r="M46" s="33">
        <f t="shared" si="5"/>
        <v>0.16913404715538097</v>
      </c>
      <c r="N46" s="34">
        <f t="shared" si="6"/>
        <v>0.50746845289993159</v>
      </c>
    </row>
    <row r="47" spans="1:14" hidden="1" outlineLevel="1" x14ac:dyDescent="0.3">
      <c r="A47" s="36"/>
      <c r="B47" s="50" t="s">
        <v>55</v>
      </c>
      <c r="C47" s="42">
        <f t="shared" si="0"/>
        <v>-68.421052631578945</v>
      </c>
      <c r="D47" s="48"/>
      <c r="E47" s="20">
        <v>1</v>
      </c>
      <c r="F47" s="14">
        <v>0</v>
      </c>
      <c r="G47" s="49" t="str">
        <f t="shared" si="1"/>
        <v/>
      </c>
      <c r="H47" s="33">
        <f t="shared" si="2"/>
        <v>4.4017959327405584E-3</v>
      </c>
      <c r="I47" s="33" t="str">
        <f t="shared" si="3"/>
        <v/>
      </c>
      <c r="J47" s="20">
        <v>12</v>
      </c>
      <c r="K47" s="14">
        <v>38</v>
      </c>
      <c r="L47" s="49">
        <f t="shared" si="4"/>
        <v>-68.421052631578945</v>
      </c>
      <c r="M47" s="33">
        <f t="shared" si="5"/>
        <v>8.0860899038429149E-3</v>
      </c>
      <c r="N47" s="34">
        <f t="shared" si="6"/>
        <v>1.9839301656581688E-2</v>
      </c>
    </row>
    <row r="48" spans="1:14" hidden="1" outlineLevel="1" x14ac:dyDescent="0.3">
      <c r="A48" s="36"/>
      <c r="B48" s="50" t="s">
        <v>56</v>
      </c>
      <c r="C48" s="42">
        <f t="shared" si="0"/>
        <v>-100</v>
      </c>
      <c r="D48" s="48"/>
      <c r="E48" s="20">
        <v>0</v>
      </c>
      <c r="F48" s="14">
        <v>45</v>
      </c>
      <c r="G48" s="49">
        <f t="shared" si="1"/>
        <v>-100</v>
      </c>
      <c r="H48" s="33" t="str">
        <f t="shared" si="2"/>
        <v/>
      </c>
      <c r="I48" s="33">
        <f t="shared" si="3"/>
        <v>0.19021853996702878</v>
      </c>
      <c r="J48" s="20">
        <v>0</v>
      </c>
      <c r="K48" s="14">
        <v>269</v>
      </c>
      <c r="L48" s="49">
        <f t="shared" si="4"/>
        <v>-100</v>
      </c>
      <c r="M48" s="33" t="str">
        <f t="shared" si="5"/>
        <v/>
      </c>
      <c r="N48" s="34">
        <f t="shared" si="6"/>
        <v>0.14044137225317038</v>
      </c>
    </row>
    <row r="49" spans="1:14" hidden="1" outlineLevel="1" x14ac:dyDescent="0.3">
      <c r="A49" s="36"/>
      <c r="B49" s="50" t="s">
        <v>57</v>
      </c>
      <c r="C49" s="42">
        <f t="shared" si="0"/>
        <v>-100</v>
      </c>
      <c r="D49" s="48"/>
      <c r="E49" s="20">
        <v>0</v>
      </c>
      <c r="F49" s="14">
        <v>1</v>
      </c>
      <c r="G49" s="49">
        <f t="shared" si="1"/>
        <v>-100</v>
      </c>
      <c r="H49" s="33" t="str">
        <f t="shared" si="2"/>
        <v/>
      </c>
      <c r="I49" s="33">
        <f t="shared" si="3"/>
        <v>4.2270786659339733E-3</v>
      </c>
      <c r="J49" s="20">
        <v>0</v>
      </c>
      <c r="K49" s="14">
        <v>7</v>
      </c>
      <c r="L49" s="49">
        <f t="shared" si="4"/>
        <v>-100</v>
      </c>
      <c r="M49" s="33" t="str">
        <f t="shared" si="5"/>
        <v/>
      </c>
      <c r="N49" s="34">
        <f t="shared" si="6"/>
        <v>3.6546081998966272E-3</v>
      </c>
    </row>
    <row r="50" spans="1:14" hidden="1" outlineLevel="1" x14ac:dyDescent="0.3">
      <c r="A50" s="36"/>
      <c r="B50" s="50" t="s">
        <v>58</v>
      </c>
      <c r="C50" s="42">
        <f t="shared" si="0"/>
        <v>-100</v>
      </c>
      <c r="D50" s="48"/>
      <c r="E50" s="20">
        <v>0</v>
      </c>
      <c r="F50" s="14">
        <v>0</v>
      </c>
      <c r="G50" s="49" t="str">
        <f t="shared" si="1"/>
        <v/>
      </c>
      <c r="H50" s="33" t="str">
        <f t="shared" si="2"/>
        <v/>
      </c>
      <c r="I50" s="33" t="str">
        <f t="shared" si="3"/>
        <v/>
      </c>
      <c r="J50" s="20">
        <v>0</v>
      </c>
      <c r="K50" s="14">
        <v>5</v>
      </c>
      <c r="L50" s="49">
        <f t="shared" si="4"/>
        <v>-100</v>
      </c>
      <c r="M50" s="33" t="str">
        <f t="shared" si="5"/>
        <v/>
      </c>
      <c r="N50" s="34">
        <f t="shared" si="6"/>
        <v>2.6104344284975903E-3</v>
      </c>
    </row>
    <row r="51" spans="1:14" collapsed="1" x14ac:dyDescent="0.3">
      <c r="A51" s="36" t="s">
        <v>59</v>
      </c>
      <c r="B51" s="1" t="s">
        <v>60</v>
      </c>
      <c r="C51" s="42">
        <f t="shared" si="0"/>
        <v>-8.1512217611802669</v>
      </c>
      <c r="D51" s="48"/>
      <c r="E51" s="20">
        <v>1155</v>
      </c>
      <c r="F51" s="14">
        <v>1026</v>
      </c>
      <c r="G51" s="49">
        <f t="shared" si="1"/>
        <v>12.573099415204677</v>
      </c>
      <c r="H51" s="33">
        <f t="shared" si="2"/>
        <v>5.0840743023153445</v>
      </c>
      <c r="I51" s="33">
        <f t="shared" si="3"/>
        <v>4.3369827112482566</v>
      </c>
      <c r="J51" s="20">
        <v>9961</v>
      </c>
      <c r="K51" s="14">
        <v>10845</v>
      </c>
      <c r="L51" s="49">
        <f t="shared" si="4"/>
        <v>-8.1512217611802669</v>
      </c>
      <c r="M51" s="33">
        <f t="shared" si="5"/>
        <v>6.712128461014939</v>
      </c>
      <c r="N51" s="34">
        <f t="shared" si="6"/>
        <v>5.6620322754112742</v>
      </c>
    </row>
    <row r="52" spans="1:14" hidden="1" outlineLevel="1" x14ac:dyDescent="0.3">
      <c r="A52" s="36"/>
      <c r="B52" s="50" t="s">
        <v>61</v>
      </c>
      <c r="C52" s="42">
        <f t="shared" si="0"/>
        <v>-23.825645366060094</v>
      </c>
      <c r="D52" s="48"/>
      <c r="E52" s="20">
        <v>209</v>
      </c>
      <c r="F52" s="14">
        <v>167</v>
      </c>
      <c r="G52" s="49">
        <f t="shared" si="1"/>
        <v>25.149700598802394</v>
      </c>
      <c r="H52" s="33">
        <f t="shared" si="2"/>
        <v>0.91997534994277663</v>
      </c>
      <c r="I52" s="33">
        <f t="shared" si="3"/>
        <v>0.70592213721097341</v>
      </c>
      <c r="J52" s="20">
        <v>1800</v>
      </c>
      <c r="K52" s="14">
        <v>2363</v>
      </c>
      <c r="L52" s="49">
        <f t="shared" si="4"/>
        <v>-23.825645366060094</v>
      </c>
      <c r="M52" s="33">
        <f t="shared" si="5"/>
        <v>1.212913485576437</v>
      </c>
      <c r="N52" s="34">
        <f t="shared" si="6"/>
        <v>1.2336913109079612</v>
      </c>
    </row>
    <row r="53" spans="1:14" hidden="1" outlineLevel="1" x14ac:dyDescent="0.3">
      <c r="A53" s="36"/>
      <c r="B53" s="50" t="s">
        <v>62</v>
      </c>
      <c r="C53" s="42">
        <f t="shared" si="0"/>
        <v>17.064846416382252</v>
      </c>
      <c r="D53" s="48"/>
      <c r="E53" s="20">
        <v>182</v>
      </c>
      <c r="F53" s="14">
        <v>142</v>
      </c>
      <c r="G53" s="49">
        <f t="shared" si="1"/>
        <v>28.169014084507044</v>
      </c>
      <c r="H53" s="33">
        <f t="shared" si="2"/>
        <v>0.80112685975878162</v>
      </c>
      <c r="I53" s="33">
        <f t="shared" si="3"/>
        <v>0.60024517056262416</v>
      </c>
      <c r="J53" s="20">
        <v>1715</v>
      </c>
      <c r="K53" s="14">
        <v>1465</v>
      </c>
      <c r="L53" s="49">
        <f t="shared" si="4"/>
        <v>17.064846416382252</v>
      </c>
      <c r="M53" s="33">
        <f t="shared" si="5"/>
        <v>1.1556370154242166</v>
      </c>
      <c r="N53" s="34">
        <f t="shared" si="6"/>
        <v>0.76485728754979398</v>
      </c>
    </row>
    <row r="54" spans="1:14" hidden="1" outlineLevel="1" x14ac:dyDescent="0.3">
      <c r="A54" s="36"/>
      <c r="B54" s="50" t="s">
        <v>63</v>
      </c>
      <c r="C54" s="42">
        <f t="shared" si="0"/>
        <v>-23.823028927963698</v>
      </c>
      <c r="D54" s="48"/>
      <c r="E54" s="20">
        <v>206</v>
      </c>
      <c r="F54" s="14">
        <v>175</v>
      </c>
      <c r="G54" s="49">
        <f t="shared" si="1"/>
        <v>17.714285714285712</v>
      </c>
      <c r="H54" s="33">
        <f t="shared" si="2"/>
        <v>0.90676996214455496</v>
      </c>
      <c r="I54" s="33">
        <f t="shared" si="3"/>
        <v>0.73973876653844528</v>
      </c>
      <c r="J54" s="20">
        <v>1343</v>
      </c>
      <c r="K54" s="14">
        <v>1763</v>
      </c>
      <c r="L54" s="49">
        <f t="shared" si="4"/>
        <v>-23.823028927963698</v>
      </c>
      <c r="M54" s="33">
        <f t="shared" si="5"/>
        <v>0.90496822840508606</v>
      </c>
      <c r="N54" s="34">
        <f t="shared" si="6"/>
        <v>0.92043917948825049</v>
      </c>
    </row>
    <row r="55" spans="1:14" hidden="1" outlineLevel="1" x14ac:dyDescent="0.3">
      <c r="A55" s="36"/>
      <c r="B55" s="50" t="s">
        <v>64</v>
      </c>
      <c r="C55" s="42">
        <f t="shared" si="0"/>
        <v>279.62382445141066</v>
      </c>
      <c r="D55" s="48"/>
      <c r="E55" s="20">
        <v>138</v>
      </c>
      <c r="F55" s="14">
        <v>49</v>
      </c>
      <c r="G55" s="49">
        <f t="shared" si="1"/>
        <v>181.63265306122449</v>
      </c>
      <c r="H55" s="33">
        <f t="shared" si="2"/>
        <v>0.60744783871819696</v>
      </c>
      <c r="I55" s="33">
        <f t="shared" si="3"/>
        <v>0.20712685463076469</v>
      </c>
      <c r="J55" s="20">
        <v>1211</v>
      </c>
      <c r="K55" s="14">
        <v>319</v>
      </c>
      <c r="L55" s="49">
        <f t="shared" si="4"/>
        <v>279.62382445141066</v>
      </c>
      <c r="M55" s="33">
        <f t="shared" si="5"/>
        <v>0.81602123946281413</v>
      </c>
      <c r="N55" s="34">
        <f t="shared" si="6"/>
        <v>0.16654571653814629</v>
      </c>
    </row>
    <row r="56" spans="1:14" hidden="1" outlineLevel="1" x14ac:dyDescent="0.3">
      <c r="A56" s="36"/>
      <c r="B56" s="50" t="s">
        <v>65</v>
      </c>
      <c r="C56" s="42">
        <f t="shared" si="0"/>
        <v>-32.91038858049167</v>
      </c>
      <c r="D56" s="48"/>
      <c r="E56" s="20">
        <v>107</v>
      </c>
      <c r="F56" s="14">
        <v>158</v>
      </c>
      <c r="G56" s="49">
        <f t="shared" si="1"/>
        <v>-32.278481012658226</v>
      </c>
      <c r="H56" s="33">
        <f t="shared" si="2"/>
        <v>0.47099216480323974</v>
      </c>
      <c r="I56" s="33">
        <f t="shared" si="3"/>
        <v>0.66787842921756768</v>
      </c>
      <c r="J56" s="20">
        <v>846</v>
      </c>
      <c r="K56" s="14">
        <v>1261</v>
      </c>
      <c r="L56" s="49">
        <f t="shared" si="4"/>
        <v>-32.91038858049167</v>
      </c>
      <c r="M56" s="33">
        <f t="shared" si="5"/>
        <v>0.57006933822092543</v>
      </c>
      <c r="N56" s="34">
        <f t="shared" si="6"/>
        <v>0.65835156286709229</v>
      </c>
    </row>
    <row r="57" spans="1:14" hidden="1" outlineLevel="1" x14ac:dyDescent="0.3">
      <c r="A57" s="36"/>
      <c r="B57" s="50" t="s">
        <v>66</v>
      </c>
      <c r="C57" s="42">
        <f t="shared" si="0"/>
        <v>50.763358778625957</v>
      </c>
      <c r="D57" s="48"/>
      <c r="E57" s="20">
        <v>83</v>
      </c>
      <c r="F57" s="14">
        <v>85</v>
      </c>
      <c r="G57" s="49">
        <f t="shared" si="1"/>
        <v>-2.3529411764705883</v>
      </c>
      <c r="H57" s="33">
        <f t="shared" si="2"/>
        <v>0.36534906241746634</v>
      </c>
      <c r="I57" s="33">
        <f t="shared" si="3"/>
        <v>0.35930168660438772</v>
      </c>
      <c r="J57" s="20">
        <v>790</v>
      </c>
      <c r="K57" s="14">
        <v>524</v>
      </c>
      <c r="L57" s="49">
        <f t="shared" si="4"/>
        <v>50.763358778625957</v>
      </c>
      <c r="M57" s="33">
        <f t="shared" si="5"/>
        <v>0.53233425200299189</v>
      </c>
      <c r="N57" s="34">
        <f t="shared" si="6"/>
        <v>0.27357352810654745</v>
      </c>
    </row>
    <row r="58" spans="1:14" hidden="1" outlineLevel="1" x14ac:dyDescent="0.3">
      <c r="A58" s="36"/>
      <c r="B58" s="50" t="s">
        <v>67</v>
      </c>
      <c r="C58" s="42">
        <f t="shared" si="0"/>
        <v>-25.063938618925828</v>
      </c>
      <c r="D58" s="48"/>
      <c r="E58" s="20">
        <v>59</v>
      </c>
      <c r="F58" s="14">
        <v>69</v>
      </c>
      <c r="G58" s="49">
        <f t="shared" si="1"/>
        <v>-14.492753623188406</v>
      </c>
      <c r="H58" s="33">
        <f t="shared" si="2"/>
        <v>0.25970596003169294</v>
      </c>
      <c r="I58" s="33">
        <f t="shared" si="3"/>
        <v>0.29166842794944414</v>
      </c>
      <c r="J58" s="20">
        <v>586</v>
      </c>
      <c r="K58" s="14">
        <v>782</v>
      </c>
      <c r="L58" s="49">
        <f t="shared" si="4"/>
        <v>-25.063938618925828</v>
      </c>
      <c r="M58" s="33">
        <f t="shared" si="5"/>
        <v>0.39487072363766235</v>
      </c>
      <c r="N58" s="34">
        <f t="shared" si="6"/>
        <v>0.4082719446170231</v>
      </c>
    </row>
    <row r="59" spans="1:14" hidden="1" outlineLevel="1" x14ac:dyDescent="0.3">
      <c r="A59" s="36"/>
      <c r="B59" s="50" t="s">
        <v>68</v>
      </c>
      <c r="C59" s="42">
        <f t="shared" si="0"/>
        <v>-34.90011750881316</v>
      </c>
      <c r="D59" s="48"/>
      <c r="E59" s="20">
        <v>53</v>
      </c>
      <c r="F59" s="14">
        <v>59</v>
      </c>
      <c r="G59" s="49">
        <f t="shared" si="1"/>
        <v>-10.16949152542373</v>
      </c>
      <c r="H59" s="33">
        <f t="shared" si="2"/>
        <v>0.23329518443524958</v>
      </c>
      <c r="I59" s="33">
        <f t="shared" si="3"/>
        <v>0.24939764129010442</v>
      </c>
      <c r="J59" s="20">
        <v>554</v>
      </c>
      <c r="K59" s="14">
        <v>851</v>
      </c>
      <c r="L59" s="49">
        <f t="shared" si="4"/>
        <v>-34.90011750881316</v>
      </c>
      <c r="M59" s="33">
        <f t="shared" si="5"/>
        <v>0.37330781722741452</v>
      </c>
      <c r="N59" s="34">
        <f t="shared" si="6"/>
        <v>0.44429593973028997</v>
      </c>
    </row>
    <row r="60" spans="1:14" hidden="1" outlineLevel="1" x14ac:dyDescent="0.3">
      <c r="A60" s="36"/>
      <c r="B60" s="50" t="s">
        <v>69</v>
      </c>
      <c r="C60" s="42">
        <f t="shared" si="0"/>
        <v>-44.714587737843551</v>
      </c>
      <c r="D60" s="48"/>
      <c r="E60" s="20">
        <v>28</v>
      </c>
      <c r="F60" s="14">
        <v>57</v>
      </c>
      <c r="G60" s="49">
        <f t="shared" si="1"/>
        <v>-50.877192982456144</v>
      </c>
      <c r="H60" s="33">
        <f t="shared" si="2"/>
        <v>0.12325028611673564</v>
      </c>
      <c r="I60" s="33">
        <f t="shared" si="3"/>
        <v>0.24094348395823648</v>
      </c>
      <c r="J60" s="20">
        <v>523</v>
      </c>
      <c r="K60" s="14">
        <v>946</v>
      </c>
      <c r="L60" s="49">
        <f t="shared" si="4"/>
        <v>-44.714587737843551</v>
      </c>
      <c r="M60" s="33">
        <f t="shared" si="5"/>
        <v>0.35241875164248704</v>
      </c>
      <c r="N60" s="34">
        <f t="shared" si="6"/>
        <v>0.4938941938717441</v>
      </c>
    </row>
    <row r="61" spans="1:14" hidden="1" outlineLevel="1" x14ac:dyDescent="0.3">
      <c r="A61" s="36"/>
      <c r="B61" s="50" t="s">
        <v>70</v>
      </c>
      <c r="C61" s="42">
        <f t="shared" si="0"/>
        <v>-18.983050847457626</v>
      </c>
      <c r="D61" s="48"/>
      <c r="E61" s="20">
        <v>35</v>
      </c>
      <c r="F61" s="14">
        <v>31</v>
      </c>
      <c r="G61" s="49">
        <f t="shared" si="1"/>
        <v>12.903225806451612</v>
      </c>
      <c r="H61" s="33">
        <f t="shared" si="2"/>
        <v>0.15406285764591954</v>
      </c>
      <c r="I61" s="33">
        <f t="shared" si="3"/>
        <v>0.13103943864395318</v>
      </c>
      <c r="J61" s="20">
        <v>239</v>
      </c>
      <c r="K61" s="14">
        <v>295</v>
      </c>
      <c r="L61" s="49">
        <f t="shared" si="4"/>
        <v>-18.983050847457626</v>
      </c>
      <c r="M61" s="33">
        <f t="shared" si="5"/>
        <v>0.16104795725153803</v>
      </c>
      <c r="N61" s="34">
        <f t="shared" si="6"/>
        <v>0.15401563128135784</v>
      </c>
    </row>
    <row r="62" spans="1:14" hidden="1" outlineLevel="1" x14ac:dyDescent="0.3">
      <c r="A62" s="36"/>
      <c r="B62" s="50" t="s">
        <v>71</v>
      </c>
      <c r="C62" s="42">
        <f t="shared" si="0"/>
        <v>36.428571428571423</v>
      </c>
      <c r="D62" s="48"/>
      <c r="E62" s="20">
        <v>32</v>
      </c>
      <c r="F62" s="14">
        <v>15</v>
      </c>
      <c r="G62" s="49">
        <f t="shared" si="1"/>
        <v>113.33333333333333</v>
      </c>
      <c r="H62" s="33">
        <f t="shared" si="2"/>
        <v>0.14085746984769787</v>
      </c>
      <c r="I62" s="33">
        <f t="shared" si="3"/>
        <v>6.3406179989009603E-2</v>
      </c>
      <c r="J62" s="20">
        <v>191</v>
      </c>
      <c r="K62" s="14">
        <v>140</v>
      </c>
      <c r="L62" s="49">
        <f t="shared" si="4"/>
        <v>36.428571428571423</v>
      </c>
      <c r="M62" s="33">
        <f t="shared" si="5"/>
        <v>0.12870359763616637</v>
      </c>
      <c r="N62" s="34">
        <f t="shared" si="6"/>
        <v>7.309216399793253E-2</v>
      </c>
    </row>
    <row r="63" spans="1:14" hidden="1" outlineLevel="1" x14ac:dyDescent="0.3">
      <c r="A63" s="36"/>
      <c r="B63" s="50" t="s">
        <v>72</v>
      </c>
      <c r="C63" s="42">
        <f t="shared" si="0"/>
        <v>3.296703296703297</v>
      </c>
      <c r="D63" s="48"/>
      <c r="E63" s="20">
        <v>15</v>
      </c>
      <c r="F63" s="14">
        <v>9</v>
      </c>
      <c r="G63" s="49">
        <f t="shared" si="1"/>
        <v>66.666666666666657</v>
      </c>
      <c r="H63" s="33">
        <f t="shared" si="2"/>
        <v>6.6026938991108369E-2</v>
      </c>
      <c r="I63" s="33">
        <f t="shared" si="3"/>
        <v>3.8043707993405756E-2</v>
      </c>
      <c r="J63" s="20">
        <v>94</v>
      </c>
      <c r="K63" s="14">
        <v>91</v>
      </c>
      <c r="L63" s="49">
        <f t="shared" si="4"/>
        <v>3.296703296703297</v>
      </c>
      <c r="M63" s="33">
        <f t="shared" si="5"/>
        <v>6.334103758010283E-2</v>
      </c>
      <c r="N63" s="34">
        <f t="shared" si="6"/>
        <v>4.750990659865615E-2</v>
      </c>
    </row>
    <row r="64" spans="1:14" hidden="1" outlineLevel="1" x14ac:dyDescent="0.3">
      <c r="A64" s="36"/>
      <c r="B64" s="50" t="s">
        <v>73</v>
      </c>
      <c r="C64" s="42">
        <f t="shared" si="0"/>
        <v>88.235294117647058</v>
      </c>
      <c r="D64" s="48"/>
      <c r="E64" s="20">
        <v>2</v>
      </c>
      <c r="F64" s="14">
        <v>3</v>
      </c>
      <c r="G64" s="49">
        <f t="shared" si="1"/>
        <v>-33.333333333333329</v>
      </c>
      <c r="H64" s="33">
        <f t="shared" si="2"/>
        <v>8.8035918654811168E-3</v>
      </c>
      <c r="I64" s="33">
        <f t="shared" si="3"/>
        <v>1.268123599780192E-2</v>
      </c>
      <c r="J64" s="20">
        <v>32</v>
      </c>
      <c r="K64" s="14">
        <v>17</v>
      </c>
      <c r="L64" s="49">
        <f t="shared" si="4"/>
        <v>88.235294117647058</v>
      </c>
      <c r="M64" s="33">
        <f t="shared" si="5"/>
        <v>2.1562906410247773E-2</v>
      </c>
      <c r="N64" s="34">
        <f t="shared" si="6"/>
        <v>8.8754770568918086E-3</v>
      </c>
    </row>
    <row r="65" spans="1:14" hidden="1" outlineLevel="1" x14ac:dyDescent="0.3">
      <c r="A65" s="36"/>
      <c r="B65" s="50" t="s">
        <v>74</v>
      </c>
      <c r="C65" s="42">
        <f t="shared" si="0"/>
        <v>250</v>
      </c>
      <c r="D65" s="48"/>
      <c r="E65" s="20">
        <v>3</v>
      </c>
      <c r="F65" s="14">
        <v>5</v>
      </c>
      <c r="G65" s="49">
        <f t="shared" si="1"/>
        <v>-40</v>
      </c>
      <c r="H65" s="33">
        <f t="shared" si="2"/>
        <v>1.3205387798221675E-2</v>
      </c>
      <c r="I65" s="33">
        <f t="shared" si="3"/>
        <v>2.1135393329669863E-2</v>
      </c>
      <c r="J65" s="20">
        <v>21</v>
      </c>
      <c r="K65" s="14">
        <v>6</v>
      </c>
      <c r="L65" s="49">
        <f t="shared" si="4"/>
        <v>250</v>
      </c>
      <c r="M65" s="33">
        <f t="shared" si="5"/>
        <v>1.4150657331725099E-2</v>
      </c>
      <c r="N65" s="34">
        <f t="shared" si="6"/>
        <v>3.132521314197109E-3</v>
      </c>
    </row>
    <row r="66" spans="1:14" hidden="1" outlineLevel="1" x14ac:dyDescent="0.3">
      <c r="A66" s="36"/>
      <c r="B66" s="50" t="s">
        <v>75</v>
      </c>
      <c r="C66" s="42">
        <f t="shared" si="0"/>
        <v>22.222222222222221</v>
      </c>
      <c r="D66" s="48"/>
      <c r="E66" s="20">
        <v>0</v>
      </c>
      <c r="F66" s="14">
        <v>0</v>
      </c>
      <c r="G66" s="49" t="str">
        <f t="shared" si="1"/>
        <v/>
      </c>
      <c r="H66" s="33" t="str">
        <f t="shared" si="2"/>
        <v/>
      </c>
      <c r="I66" s="33" t="str">
        <f t="shared" si="3"/>
        <v/>
      </c>
      <c r="J66" s="20">
        <v>11</v>
      </c>
      <c r="K66" s="14">
        <v>9</v>
      </c>
      <c r="L66" s="49">
        <f t="shared" si="4"/>
        <v>22.222222222222221</v>
      </c>
      <c r="M66" s="33">
        <f t="shared" si="5"/>
        <v>7.4122490785226711E-3</v>
      </c>
      <c r="N66" s="34">
        <f t="shared" si="6"/>
        <v>4.6987819712956637E-3</v>
      </c>
    </row>
    <row r="67" spans="1:14" hidden="1" outlineLevel="1" x14ac:dyDescent="0.3">
      <c r="A67" s="36"/>
      <c r="B67" s="50" t="s">
        <v>76</v>
      </c>
      <c r="C67" s="42">
        <f t="shared" si="0"/>
        <v>-44.444444444444443</v>
      </c>
      <c r="D67" s="48"/>
      <c r="E67" s="20">
        <v>3</v>
      </c>
      <c r="F67" s="14">
        <v>1</v>
      </c>
      <c r="G67" s="49">
        <f t="shared" si="1"/>
        <v>200</v>
      </c>
      <c r="H67" s="33">
        <f t="shared" si="2"/>
        <v>1.3205387798221675E-2</v>
      </c>
      <c r="I67" s="33">
        <f t="shared" si="3"/>
        <v>4.2270786659339733E-3</v>
      </c>
      <c r="J67" s="20">
        <v>5</v>
      </c>
      <c r="K67" s="14">
        <v>9</v>
      </c>
      <c r="L67" s="49">
        <f t="shared" si="4"/>
        <v>-44.444444444444443</v>
      </c>
      <c r="M67" s="33">
        <f t="shared" si="5"/>
        <v>3.3692041266012141E-3</v>
      </c>
      <c r="N67" s="34">
        <f t="shared" si="6"/>
        <v>4.6987819712956637E-3</v>
      </c>
    </row>
    <row r="68" spans="1:14" hidden="1" outlineLevel="1" x14ac:dyDescent="0.3">
      <c r="A68" s="36"/>
      <c r="B68" s="50" t="s">
        <v>77</v>
      </c>
      <c r="C68" s="42">
        <f t="shared" si="0"/>
        <v>-100</v>
      </c>
      <c r="D68" s="48"/>
      <c r="E68" s="20">
        <v>0</v>
      </c>
      <c r="F68" s="14">
        <v>1</v>
      </c>
      <c r="G68" s="49">
        <f t="shared" si="1"/>
        <v>-100</v>
      </c>
      <c r="H68" s="33" t="str">
        <f t="shared" si="2"/>
        <v/>
      </c>
      <c r="I68" s="33">
        <f t="shared" si="3"/>
        <v>4.2270786659339733E-3</v>
      </c>
      <c r="J68" s="20">
        <v>0</v>
      </c>
      <c r="K68" s="14">
        <v>4</v>
      </c>
      <c r="L68" s="49">
        <f t="shared" si="4"/>
        <v>-100</v>
      </c>
      <c r="M68" s="33" t="str">
        <f t="shared" si="5"/>
        <v/>
      </c>
      <c r="N68" s="34">
        <f t="shared" si="6"/>
        <v>2.0883475427980725E-3</v>
      </c>
    </row>
    <row r="69" spans="1:14" collapsed="1" x14ac:dyDescent="0.3">
      <c r="A69" s="36" t="s">
        <v>78</v>
      </c>
      <c r="B69" s="1" t="s">
        <v>79</v>
      </c>
      <c r="C69" s="42">
        <f t="shared" si="0"/>
        <v>-22.652670165791886</v>
      </c>
      <c r="D69" s="48"/>
      <c r="E69" s="20">
        <v>1342</v>
      </c>
      <c r="F69" s="14">
        <v>1720</v>
      </c>
      <c r="G69" s="49">
        <f t="shared" si="1"/>
        <v>-21.976744186046513</v>
      </c>
      <c r="H69" s="33">
        <f t="shared" si="2"/>
        <v>5.9072101417378295</v>
      </c>
      <c r="I69" s="33">
        <f t="shared" si="3"/>
        <v>7.2705753054064335</v>
      </c>
      <c r="J69" s="20">
        <v>9284</v>
      </c>
      <c r="K69" s="14">
        <v>12003</v>
      </c>
      <c r="L69" s="49">
        <f t="shared" si="4"/>
        <v>-22.652670165791886</v>
      </c>
      <c r="M69" s="33">
        <f t="shared" si="5"/>
        <v>6.2559382222731346</v>
      </c>
      <c r="N69" s="34">
        <f t="shared" si="6"/>
        <v>6.2666088890513159</v>
      </c>
    </row>
    <row r="70" spans="1:14" hidden="1" outlineLevel="1" x14ac:dyDescent="0.3">
      <c r="A70" s="36"/>
      <c r="B70" s="50" t="s">
        <v>80</v>
      </c>
      <c r="C70" s="42">
        <f t="shared" si="0"/>
        <v>-12.125435540069686</v>
      </c>
      <c r="D70" s="48"/>
      <c r="E70" s="20">
        <v>453</v>
      </c>
      <c r="F70" s="14">
        <v>604</v>
      </c>
      <c r="G70" s="49">
        <f t="shared" si="1"/>
        <v>-25</v>
      </c>
      <c r="H70" s="33">
        <f t="shared" si="2"/>
        <v>1.9940135575314728</v>
      </c>
      <c r="I70" s="33">
        <f t="shared" si="3"/>
        <v>2.5531555142241196</v>
      </c>
      <c r="J70" s="20">
        <v>2522</v>
      </c>
      <c r="K70" s="14">
        <v>2870</v>
      </c>
      <c r="L70" s="49">
        <f t="shared" si="4"/>
        <v>-12.125435540069686</v>
      </c>
      <c r="M70" s="33">
        <f t="shared" si="5"/>
        <v>1.6994265614576523</v>
      </c>
      <c r="N70" s="34">
        <f t="shared" si="6"/>
        <v>1.498389361957617</v>
      </c>
    </row>
    <row r="71" spans="1:14" hidden="1" outlineLevel="1" x14ac:dyDescent="0.3">
      <c r="A71" s="36"/>
      <c r="B71" s="50" t="s">
        <v>81</v>
      </c>
      <c r="C71" s="42">
        <f t="shared" si="0"/>
        <v>-21.722113502935418</v>
      </c>
      <c r="D71" s="48"/>
      <c r="E71" s="20">
        <v>294</v>
      </c>
      <c r="F71" s="14">
        <v>296</v>
      </c>
      <c r="G71" s="49">
        <f t="shared" si="1"/>
        <v>-0.67567567567567566</v>
      </c>
      <c r="H71" s="33">
        <f t="shared" si="2"/>
        <v>1.2941280042257242</v>
      </c>
      <c r="I71" s="33">
        <f t="shared" si="3"/>
        <v>1.251215285116456</v>
      </c>
      <c r="J71" s="20">
        <v>2000</v>
      </c>
      <c r="K71" s="14">
        <v>2555</v>
      </c>
      <c r="L71" s="49">
        <f t="shared" si="4"/>
        <v>-21.722113502935418</v>
      </c>
      <c r="M71" s="33">
        <f t="shared" si="5"/>
        <v>1.3476816506404856</v>
      </c>
      <c r="N71" s="34">
        <f t="shared" si="6"/>
        <v>1.3339319929622688</v>
      </c>
    </row>
    <row r="72" spans="1:14" hidden="1" outlineLevel="1" x14ac:dyDescent="0.3">
      <c r="A72" s="36"/>
      <c r="B72" s="50" t="s">
        <v>82</v>
      </c>
      <c r="C72" s="42">
        <f t="shared" si="0"/>
        <v>-34.550938337801604</v>
      </c>
      <c r="D72" s="48"/>
      <c r="E72" s="20">
        <v>103</v>
      </c>
      <c r="F72" s="14">
        <v>444</v>
      </c>
      <c r="G72" s="49">
        <f t="shared" si="1"/>
        <v>-76.801801801801801</v>
      </c>
      <c r="H72" s="33">
        <f t="shared" si="2"/>
        <v>0.45338498107227748</v>
      </c>
      <c r="I72" s="33">
        <f t="shared" si="3"/>
        <v>1.8768229276746842</v>
      </c>
      <c r="J72" s="20">
        <v>1953</v>
      </c>
      <c r="K72" s="14">
        <v>2984</v>
      </c>
      <c r="L72" s="49">
        <f t="shared" si="4"/>
        <v>-34.550938337801604</v>
      </c>
      <c r="M72" s="33">
        <f t="shared" si="5"/>
        <v>1.3160111318504344</v>
      </c>
      <c r="N72" s="34">
        <f t="shared" si="6"/>
        <v>1.5579072669273619</v>
      </c>
    </row>
    <row r="73" spans="1:14" hidden="1" outlineLevel="1" x14ac:dyDescent="0.3">
      <c r="A73" s="36"/>
      <c r="B73" s="50" t="s">
        <v>83</v>
      </c>
      <c r="C73" s="42">
        <f t="shared" si="0"/>
        <v>-24.396336386344714</v>
      </c>
      <c r="D73" s="48"/>
      <c r="E73" s="20">
        <v>314</v>
      </c>
      <c r="F73" s="14">
        <v>283</v>
      </c>
      <c r="G73" s="49">
        <f t="shared" si="1"/>
        <v>10.954063604240282</v>
      </c>
      <c r="H73" s="33">
        <f t="shared" si="2"/>
        <v>1.3821639228805354</v>
      </c>
      <c r="I73" s="33">
        <f t="shared" si="3"/>
        <v>1.1962632624593144</v>
      </c>
      <c r="J73" s="20">
        <v>1816</v>
      </c>
      <c r="K73" s="14">
        <v>2402</v>
      </c>
      <c r="L73" s="49">
        <f t="shared" si="4"/>
        <v>-24.396336386344714</v>
      </c>
      <c r="M73" s="33">
        <f t="shared" si="5"/>
        <v>1.223694938781561</v>
      </c>
      <c r="N73" s="34">
        <f t="shared" si="6"/>
        <v>1.2540526994502426</v>
      </c>
    </row>
    <row r="74" spans="1:14" hidden="1" outlineLevel="1" x14ac:dyDescent="0.3">
      <c r="A74" s="36"/>
      <c r="B74" s="50" t="s">
        <v>84</v>
      </c>
      <c r="C74" s="42">
        <f t="shared" ref="C74:C137" si="7">IF(K74=0,"",SUM(((J74-K74)/K74)*100))</f>
        <v>-14.09090909090909</v>
      </c>
      <c r="D74" s="48"/>
      <c r="E74" s="20">
        <v>80</v>
      </c>
      <c r="F74" s="14">
        <v>41</v>
      </c>
      <c r="G74" s="49">
        <f t="shared" ref="G74:G137" si="8">IF(F74=0,"",SUM(((E74-F74)/F74)*100))</f>
        <v>95.121951219512198</v>
      </c>
      <c r="H74" s="33">
        <f t="shared" ref="H74:H137" si="9">IF(E74=0,"",SUM((E74/CntPeriod)*100))</f>
        <v>0.35214367461924467</v>
      </c>
      <c r="I74" s="33">
        <f t="shared" ref="I74:I137" si="10">IF(F74=0,"",SUM((F74/CntPeriodPrevYear)*100))</f>
        <v>0.17331022530329288</v>
      </c>
      <c r="J74" s="20">
        <v>378</v>
      </c>
      <c r="K74" s="14">
        <v>440</v>
      </c>
      <c r="L74" s="49">
        <f t="shared" ref="L74:L137" si="11">IF(K74=0,"",SUM(((J74-K74)/K74)*100))</f>
        <v>-14.09090909090909</v>
      </c>
      <c r="M74" s="33">
        <f t="shared" ref="M74:M137" si="12">IF(J74=0,"",SUM((J74/CntYearAck)*100))</f>
        <v>0.25471183197105179</v>
      </c>
      <c r="N74" s="34">
        <f t="shared" ref="N74:N137" si="13">IF(K74=0,"",SUM((K74/CntPrevYearAck)*100))</f>
        <v>0.22971822970778796</v>
      </c>
    </row>
    <row r="75" spans="1:14" hidden="1" outlineLevel="1" x14ac:dyDescent="0.3">
      <c r="A75" s="36"/>
      <c r="B75" s="50" t="s">
        <v>85</v>
      </c>
      <c r="C75" s="42">
        <f t="shared" si="7"/>
        <v>11150</v>
      </c>
      <c r="D75" s="48"/>
      <c r="E75" s="20">
        <v>56</v>
      </c>
      <c r="F75" s="14">
        <v>0</v>
      </c>
      <c r="G75" s="49" t="str">
        <f t="shared" si="8"/>
        <v/>
      </c>
      <c r="H75" s="33">
        <f t="shared" si="9"/>
        <v>0.24650057223347127</v>
      </c>
      <c r="I75" s="33" t="str">
        <f t="shared" si="10"/>
        <v/>
      </c>
      <c r="J75" s="20">
        <v>225</v>
      </c>
      <c r="K75" s="14">
        <v>2</v>
      </c>
      <c r="L75" s="49">
        <f t="shared" si="11"/>
        <v>11150</v>
      </c>
      <c r="M75" s="33">
        <f t="shared" si="12"/>
        <v>0.15161418569705462</v>
      </c>
      <c r="N75" s="34">
        <f t="shared" si="13"/>
        <v>1.0441737713990362E-3</v>
      </c>
    </row>
    <row r="76" spans="1:14" hidden="1" outlineLevel="1" x14ac:dyDescent="0.3">
      <c r="A76" s="36"/>
      <c r="B76" s="50" t="s">
        <v>86</v>
      </c>
      <c r="C76" s="42">
        <f t="shared" si="7"/>
        <v>-43.448275862068961</v>
      </c>
      <c r="D76" s="48"/>
      <c r="E76" s="20">
        <v>11</v>
      </c>
      <c r="F76" s="14">
        <v>29</v>
      </c>
      <c r="G76" s="49">
        <f t="shared" si="8"/>
        <v>-62.068965517241381</v>
      </c>
      <c r="H76" s="33">
        <f t="shared" si="9"/>
        <v>4.8419755260146143E-2</v>
      </c>
      <c r="I76" s="33">
        <f t="shared" si="10"/>
        <v>0.12258528131208522</v>
      </c>
      <c r="J76" s="20">
        <v>164</v>
      </c>
      <c r="K76" s="14">
        <v>290</v>
      </c>
      <c r="L76" s="49">
        <f t="shared" si="11"/>
        <v>-43.448275862068961</v>
      </c>
      <c r="M76" s="33">
        <f t="shared" si="12"/>
        <v>0.11050989535251983</v>
      </c>
      <c r="N76" s="34">
        <f t="shared" si="13"/>
        <v>0.15140519685286025</v>
      </c>
    </row>
    <row r="77" spans="1:14" hidden="1" outlineLevel="1" x14ac:dyDescent="0.3">
      <c r="A77" s="36"/>
      <c r="B77" s="50" t="s">
        <v>87</v>
      </c>
      <c r="C77" s="42">
        <f t="shared" si="7"/>
        <v>-27.972027972027973</v>
      </c>
      <c r="D77" s="48"/>
      <c r="E77" s="20">
        <v>20</v>
      </c>
      <c r="F77" s="14">
        <v>18</v>
      </c>
      <c r="G77" s="49">
        <f t="shared" si="8"/>
        <v>11.111111111111111</v>
      </c>
      <c r="H77" s="33">
        <f t="shared" si="9"/>
        <v>8.8035918654811168E-2</v>
      </c>
      <c r="I77" s="33">
        <f t="shared" si="10"/>
        <v>7.6087415986811513E-2</v>
      </c>
      <c r="J77" s="20">
        <v>103</v>
      </c>
      <c r="K77" s="14">
        <v>143</v>
      </c>
      <c r="L77" s="49">
        <f t="shared" si="11"/>
        <v>-27.972027972027973</v>
      </c>
      <c r="M77" s="33">
        <f t="shared" si="12"/>
        <v>6.9405605007985011E-2</v>
      </c>
      <c r="N77" s="34">
        <f t="shared" si="13"/>
        <v>7.4658424655031086E-2</v>
      </c>
    </row>
    <row r="78" spans="1:14" hidden="1" outlineLevel="1" x14ac:dyDescent="0.3">
      <c r="A78" s="36"/>
      <c r="B78" s="50" t="s">
        <v>88</v>
      </c>
      <c r="C78" s="42" t="str">
        <f t="shared" si="7"/>
        <v/>
      </c>
      <c r="D78" s="48"/>
      <c r="E78" s="20">
        <v>8</v>
      </c>
      <c r="F78" s="14">
        <v>0</v>
      </c>
      <c r="G78" s="49" t="str">
        <f t="shared" si="8"/>
        <v/>
      </c>
      <c r="H78" s="33">
        <f t="shared" si="9"/>
        <v>3.5214367461924467E-2</v>
      </c>
      <c r="I78" s="33" t="str">
        <f t="shared" si="10"/>
        <v/>
      </c>
      <c r="J78" s="20">
        <v>91</v>
      </c>
      <c r="K78" s="14">
        <v>0</v>
      </c>
      <c r="L78" s="49" t="str">
        <f t="shared" si="11"/>
        <v/>
      </c>
      <c r="M78" s="33">
        <f t="shared" si="12"/>
        <v>6.1319515104142096E-2</v>
      </c>
      <c r="N78" s="34" t="str">
        <f t="shared" si="13"/>
        <v/>
      </c>
    </row>
    <row r="79" spans="1:14" hidden="1" outlineLevel="1" x14ac:dyDescent="0.3">
      <c r="A79" s="36"/>
      <c r="B79" s="50" t="s">
        <v>89</v>
      </c>
      <c r="C79" s="42">
        <f t="shared" si="7"/>
        <v>-59.574468085106382</v>
      </c>
      <c r="D79" s="48"/>
      <c r="E79" s="20">
        <v>2</v>
      </c>
      <c r="F79" s="14">
        <v>4</v>
      </c>
      <c r="G79" s="49">
        <f t="shared" si="8"/>
        <v>-50</v>
      </c>
      <c r="H79" s="33">
        <f t="shared" si="9"/>
        <v>8.8035918654811168E-3</v>
      </c>
      <c r="I79" s="33">
        <f t="shared" si="10"/>
        <v>1.6908314663735893E-2</v>
      </c>
      <c r="J79" s="20">
        <v>19</v>
      </c>
      <c r="K79" s="14">
        <v>47</v>
      </c>
      <c r="L79" s="49">
        <f t="shared" si="11"/>
        <v>-59.574468085106382</v>
      </c>
      <c r="M79" s="33">
        <f t="shared" si="12"/>
        <v>1.2802975681084613E-2</v>
      </c>
      <c r="N79" s="34">
        <f t="shared" si="13"/>
        <v>2.453808362787735E-2</v>
      </c>
    </row>
    <row r="80" spans="1:14" hidden="1" outlineLevel="1" x14ac:dyDescent="0.3">
      <c r="A80" s="36"/>
      <c r="B80" s="50" t="s">
        <v>90</v>
      </c>
      <c r="C80" s="42">
        <f t="shared" si="7"/>
        <v>160</v>
      </c>
      <c r="D80" s="48"/>
      <c r="E80" s="20">
        <v>1</v>
      </c>
      <c r="F80" s="14">
        <v>0</v>
      </c>
      <c r="G80" s="49" t="str">
        <f t="shared" si="8"/>
        <v/>
      </c>
      <c r="H80" s="33">
        <f t="shared" si="9"/>
        <v>4.4017959327405584E-3</v>
      </c>
      <c r="I80" s="33" t="str">
        <f t="shared" si="10"/>
        <v/>
      </c>
      <c r="J80" s="20">
        <v>13</v>
      </c>
      <c r="K80" s="14">
        <v>5</v>
      </c>
      <c r="L80" s="49">
        <f t="shared" si="11"/>
        <v>160</v>
      </c>
      <c r="M80" s="33">
        <f t="shared" si="12"/>
        <v>8.759930729163156E-3</v>
      </c>
      <c r="N80" s="34">
        <f t="shared" si="13"/>
        <v>2.6104344284975903E-3</v>
      </c>
    </row>
    <row r="81" spans="1:14" hidden="1" outlineLevel="1" x14ac:dyDescent="0.3">
      <c r="A81" s="36"/>
      <c r="B81" s="50" t="s">
        <v>91</v>
      </c>
      <c r="C81" s="42">
        <f t="shared" si="7"/>
        <v>-100</v>
      </c>
      <c r="D81" s="48"/>
      <c r="E81" s="20">
        <v>0</v>
      </c>
      <c r="F81" s="14">
        <v>0</v>
      </c>
      <c r="G81" s="49" t="str">
        <f t="shared" si="8"/>
        <v/>
      </c>
      <c r="H81" s="33" t="str">
        <f t="shared" si="9"/>
        <v/>
      </c>
      <c r="I81" s="33" t="str">
        <f t="shared" si="10"/>
        <v/>
      </c>
      <c r="J81" s="20">
        <v>0</v>
      </c>
      <c r="K81" s="14">
        <v>257</v>
      </c>
      <c r="L81" s="49">
        <f t="shared" si="11"/>
        <v>-100</v>
      </c>
      <c r="M81" s="33" t="str">
        <f t="shared" si="12"/>
        <v/>
      </c>
      <c r="N81" s="34">
        <f t="shared" si="13"/>
        <v>0.13417632962477616</v>
      </c>
    </row>
    <row r="82" spans="1:14" hidden="1" outlineLevel="1" x14ac:dyDescent="0.3">
      <c r="A82" s="36"/>
      <c r="B82" s="50" t="s">
        <v>92</v>
      </c>
      <c r="C82" s="42">
        <f t="shared" si="7"/>
        <v>-100</v>
      </c>
      <c r="D82" s="48"/>
      <c r="E82" s="20">
        <v>0</v>
      </c>
      <c r="F82" s="14">
        <v>1</v>
      </c>
      <c r="G82" s="49">
        <f t="shared" si="8"/>
        <v>-100</v>
      </c>
      <c r="H82" s="33" t="str">
        <f t="shared" si="9"/>
        <v/>
      </c>
      <c r="I82" s="33">
        <f t="shared" si="10"/>
        <v>4.2270786659339733E-3</v>
      </c>
      <c r="J82" s="20">
        <v>0</v>
      </c>
      <c r="K82" s="14">
        <v>7</v>
      </c>
      <c r="L82" s="49">
        <f t="shared" si="11"/>
        <v>-100</v>
      </c>
      <c r="M82" s="33" t="str">
        <f t="shared" si="12"/>
        <v/>
      </c>
      <c r="N82" s="34">
        <f t="shared" si="13"/>
        <v>3.6546081998966272E-3</v>
      </c>
    </row>
    <row r="83" spans="1:14" hidden="1" outlineLevel="1" x14ac:dyDescent="0.3">
      <c r="A83" s="36"/>
      <c r="B83" s="50" t="s">
        <v>93</v>
      </c>
      <c r="C83" s="42">
        <f t="shared" si="7"/>
        <v>-100</v>
      </c>
      <c r="D83" s="48"/>
      <c r="E83" s="20">
        <v>0</v>
      </c>
      <c r="F83" s="14">
        <v>0</v>
      </c>
      <c r="G83" s="49" t="str">
        <f t="shared" si="8"/>
        <v/>
      </c>
      <c r="H83" s="33" t="str">
        <f t="shared" si="9"/>
        <v/>
      </c>
      <c r="I83" s="33" t="str">
        <f t="shared" si="10"/>
        <v/>
      </c>
      <c r="J83" s="20">
        <v>0</v>
      </c>
      <c r="K83" s="14">
        <v>1</v>
      </c>
      <c r="L83" s="49">
        <f t="shared" si="11"/>
        <v>-100</v>
      </c>
      <c r="M83" s="33" t="str">
        <f t="shared" si="12"/>
        <v/>
      </c>
      <c r="N83" s="34">
        <f t="shared" si="13"/>
        <v>5.2208688569951812E-4</v>
      </c>
    </row>
    <row r="84" spans="1:14" collapsed="1" x14ac:dyDescent="0.3">
      <c r="A84" s="36" t="s">
        <v>94</v>
      </c>
      <c r="B84" s="1" t="s">
        <v>95</v>
      </c>
      <c r="C84" s="42">
        <f t="shared" si="7"/>
        <v>-19.878982025271398</v>
      </c>
      <c r="D84" s="48"/>
      <c r="E84" s="20">
        <v>1188</v>
      </c>
      <c r="F84" s="14">
        <v>1188</v>
      </c>
      <c r="G84" s="49">
        <f t="shared" si="8"/>
        <v>0</v>
      </c>
      <c r="H84" s="33">
        <f t="shared" si="9"/>
        <v>5.2293335680957824</v>
      </c>
      <c r="I84" s="33">
        <f t="shared" si="10"/>
        <v>5.0217694551295597</v>
      </c>
      <c r="J84" s="20">
        <v>9004</v>
      </c>
      <c r="K84" s="14">
        <v>11238</v>
      </c>
      <c r="L84" s="49">
        <f t="shared" si="11"/>
        <v>-19.878982025271398</v>
      </c>
      <c r="M84" s="33">
        <f t="shared" si="12"/>
        <v>6.0672627911834667</v>
      </c>
      <c r="N84" s="34">
        <f t="shared" si="13"/>
        <v>5.8672124214911845</v>
      </c>
    </row>
    <row r="85" spans="1:14" hidden="1" outlineLevel="1" x14ac:dyDescent="0.3">
      <c r="A85" s="36"/>
      <c r="B85" s="50" t="s">
        <v>96</v>
      </c>
      <c r="C85" s="42">
        <f t="shared" si="7"/>
        <v>-15.314960629921259</v>
      </c>
      <c r="D85" s="48"/>
      <c r="E85" s="20">
        <v>323</v>
      </c>
      <c r="F85" s="14">
        <v>306</v>
      </c>
      <c r="G85" s="49">
        <f t="shared" si="8"/>
        <v>5.5555555555555554</v>
      </c>
      <c r="H85" s="33">
        <f t="shared" si="9"/>
        <v>1.4217800862752004</v>
      </c>
      <c r="I85" s="33">
        <f t="shared" si="10"/>
        <v>1.2934860717757957</v>
      </c>
      <c r="J85" s="20">
        <v>2151</v>
      </c>
      <c r="K85" s="14">
        <v>2540</v>
      </c>
      <c r="L85" s="49">
        <f t="shared" si="11"/>
        <v>-15.314960629921259</v>
      </c>
      <c r="M85" s="33">
        <f t="shared" si="12"/>
        <v>1.4494316152638425</v>
      </c>
      <c r="N85" s="34">
        <f t="shared" si="13"/>
        <v>1.326100689676776</v>
      </c>
    </row>
    <row r="86" spans="1:14" hidden="1" outlineLevel="1" x14ac:dyDescent="0.3">
      <c r="A86" s="36"/>
      <c r="B86" s="50" t="s">
        <v>97</v>
      </c>
      <c r="C86" s="42">
        <f t="shared" si="7"/>
        <v>-22.289644012944983</v>
      </c>
      <c r="D86" s="48"/>
      <c r="E86" s="20">
        <v>195</v>
      </c>
      <c r="F86" s="14">
        <v>225</v>
      </c>
      <c r="G86" s="49">
        <f t="shared" si="8"/>
        <v>-13.333333333333334</v>
      </c>
      <c r="H86" s="33">
        <f t="shared" si="9"/>
        <v>0.85835020688440877</v>
      </c>
      <c r="I86" s="33">
        <f t="shared" si="10"/>
        <v>0.95109269983514388</v>
      </c>
      <c r="J86" s="20">
        <v>1921</v>
      </c>
      <c r="K86" s="14">
        <v>2472</v>
      </c>
      <c r="L86" s="49">
        <f t="shared" si="11"/>
        <v>-22.289644012944983</v>
      </c>
      <c r="M86" s="33">
        <f t="shared" si="12"/>
        <v>1.2944482254401863</v>
      </c>
      <c r="N86" s="34">
        <f t="shared" si="13"/>
        <v>1.2905987814492088</v>
      </c>
    </row>
    <row r="87" spans="1:14" hidden="1" outlineLevel="1" x14ac:dyDescent="0.3">
      <c r="A87" s="36"/>
      <c r="B87" s="50" t="s">
        <v>98</v>
      </c>
      <c r="C87" s="42">
        <f t="shared" si="7"/>
        <v>49.931972789115648</v>
      </c>
      <c r="D87" s="48"/>
      <c r="E87" s="20">
        <v>266</v>
      </c>
      <c r="F87" s="14">
        <v>73</v>
      </c>
      <c r="G87" s="49">
        <f t="shared" si="8"/>
        <v>264.38356164383561</v>
      </c>
      <c r="H87" s="33">
        <f t="shared" si="9"/>
        <v>1.1708777181089884</v>
      </c>
      <c r="I87" s="33">
        <f t="shared" si="10"/>
        <v>0.30857674261318008</v>
      </c>
      <c r="J87" s="20">
        <v>1102</v>
      </c>
      <c r="K87" s="14">
        <v>735</v>
      </c>
      <c r="L87" s="49">
        <f t="shared" si="11"/>
        <v>49.931972789115648</v>
      </c>
      <c r="M87" s="33">
        <f t="shared" si="12"/>
        <v>0.74257258950290761</v>
      </c>
      <c r="N87" s="34">
        <f t="shared" si="13"/>
        <v>0.3837338609891458</v>
      </c>
    </row>
    <row r="88" spans="1:14" hidden="1" outlineLevel="1" x14ac:dyDescent="0.3">
      <c r="A88" s="36"/>
      <c r="B88" s="50" t="s">
        <v>99</v>
      </c>
      <c r="C88" s="42">
        <f t="shared" si="7"/>
        <v>-3.6970243462578898</v>
      </c>
      <c r="D88" s="48"/>
      <c r="E88" s="20">
        <v>85</v>
      </c>
      <c r="F88" s="14">
        <v>80</v>
      </c>
      <c r="G88" s="49">
        <f t="shared" si="8"/>
        <v>6.25</v>
      </c>
      <c r="H88" s="33">
        <f t="shared" si="9"/>
        <v>0.37415265428294742</v>
      </c>
      <c r="I88" s="33">
        <f t="shared" si="10"/>
        <v>0.33816629327471781</v>
      </c>
      <c r="J88" s="20">
        <v>1068</v>
      </c>
      <c r="K88" s="14">
        <v>1109</v>
      </c>
      <c r="L88" s="49">
        <f t="shared" si="11"/>
        <v>-3.6970243462578898</v>
      </c>
      <c r="M88" s="33">
        <f t="shared" si="12"/>
        <v>0.71966200144201931</v>
      </c>
      <c r="N88" s="34">
        <f t="shared" si="13"/>
        <v>0.57899435624076556</v>
      </c>
    </row>
    <row r="89" spans="1:14" hidden="1" outlineLevel="1" x14ac:dyDescent="0.3">
      <c r="A89" s="36"/>
      <c r="B89" s="50" t="s">
        <v>100</v>
      </c>
      <c r="C89" s="42">
        <f t="shared" si="7"/>
        <v>-47.648514851485146</v>
      </c>
      <c r="D89" s="48"/>
      <c r="E89" s="20">
        <v>115</v>
      </c>
      <c r="F89" s="14">
        <v>234</v>
      </c>
      <c r="G89" s="49">
        <f t="shared" si="8"/>
        <v>-50.854700854700852</v>
      </c>
      <c r="H89" s="33">
        <f t="shared" si="9"/>
        <v>0.50620653226516421</v>
      </c>
      <c r="I89" s="33">
        <f t="shared" si="10"/>
        <v>0.98913640782854972</v>
      </c>
      <c r="J89" s="20">
        <v>846</v>
      </c>
      <c r="K89" s="14">
        <v>1616</v>
      </c>
      <c r="L89" s="49">
        <f t="shared" si="11"/>
        <v>-47.648514851485146</v>
      </c>
      <c r="M89" s="33">
        <f t="shared" si="12"/>
        <v>0.57006933822092543</v>
      </c>
      <c r="N89" s="34">
        <f t="shared" si="13"/>
        <v>0.84369240729042128</v>
      </c>
    </row>
    <row r="90" spans="1:14" hidden="1" outlineLevel="1" x14ac:dyDescent="0.3">
      <c r="A90" s="36"/>
      <c r="B90" s="50" t="s">
        <v>101</v>
      </c>
      <c r="C90" s="42">
        <f t="shared" si="7"/>
        <v>10.514541387024609</v>
      </c>
      <c r="D90" s="48"/>
      <c r="E90" s="20">
        <v>30</v>
      </c>
      <c r="F90" s="14">
        <v>50</v>
      </c>
      <c r="G90" s="49">
        <f t="shared" si="8"/>
        <v>-40</v>
      </c>
      <c r="H90" s="33">
        <f t="shared" si="9"/>
        <v>0.13205387798221674</v>
      </c>
      <c r="I90" s="33">
        <f t="shared" si="10"/>
        <v>0.21135393329669866</v>
      </c>
      <c r="J90" s="20">
        <v>494</v>
      </c>
      <c r="K90" s="14">
        <v>447</v>
      </c>
      <c r="L90" s="49">
        <f t="shared" si="11"/>
        <v>10.514541387024609</v>
      </c>
      <c r="M90" s="33">
        <f t="shared" si="12"/>
        <v>0.33287736770819998</v>
      </c>
      <c r="N90" s="34">
        <f t="shared" si="13"/>
        <v>0.23337283790768459</v>
      </c>
    </row>
    <row r="91" spans="1:14" hidden="1" outlineLevel="1" x14ac:dyDescent="0.3">
      <c r="A91" s="36"/>
      <c r="B91" s="50" t="s">
        <v>102</v>
      </c>
      <c r="C91" s="42">
        <f t="shared" si="7"/>
        <v>-40.026075619295959</v>
      </c>
      <c r="D91" s="48"/>
      <c r="E91" s="20">
        <v>69</v>
      </c>
      <c r="F91" s="14">
        <v>67</v>
      </c>
      <c r="G91" s="49">
        <f t="shared" si="8"/>
        <v>2.9850746268656714</v>
      </c>
      <c r="H91" s="33">
        <f t="shared" si="9"/>
        <v>0.30372391935909848</v>
      </c>
      <c r="I91" s="33">
        <f t="shared" si="10"/>
        <v>0.2832142706175762</v>
      </c>
      <c r="J91" s="20">
        <v>460</v>
      </c>
      <c r="K91" s="14">
        <v>767</v>
      </c>
      <c r="L91" s="49">
        <f t="shared" si="11"/>
        <v>-40.026075619295959</v>
      </c>
      <c r="M91" s="33">
        <f t="shared" si="12"/>
        <v>0.30996677964731167</v>
      </c>
      <c r="N91" s="34">
        <f t="shared" si="13"/>
        <v>0.4004406413315304</v>
      </c>
    </row>
    <row r="92" spans="1:14" hidden="1" outlineLevel="1" x14ac:dyDescent="0.3">
      <c r="A92" s="36"/>
      <c r="B92" s="50" t="s">
        <v>103</v>
      </c>
      <c r="C92" s="42">
        <f t="shared" si="7"/>
        <v>-51.360544217687078</v>
      </c>
      <c r="D92" s="48"/>
      <c r="E92" s="20">
        <v>38</v>
      </c>
      <c r="F92" s="14">
        <v>48</v>
      </c>
      <c r="G92" s="49">
        <f t="shared" si="8"/>
        <v>-20.833333333333336</v>
      </c>
      <c r="H92" s="33">
        <f t="shared" si="9"/>
        <v>0.16726824544414121</v>
      </c>
      <c r="I92" s="33">
        <f t="shared" si="10"/>
        <v>0.20289977596483072</v>
      </c>
      <c r="J92" s="20">
        <v>286</v>
      </c>
      <c r="K92" s="14">
        <v>588</v>
      </c>
      <c r="L92" s="49">
        <f t="shared" si="11"/>
        <v>-51.360544217687078</v>
      </c>
      <c r="M92" s="33">
        <f t="shared" si="12"/>
        <v>0.19271847604158945</v>
      </c>
      <c r="N92" s="34">
        <f t="shared" si="13"/>
        <v>0.30698708879131664</v>
      </c>
    </row>
    <row r="93" spans="1:14" hidden="1" outlineLevel="1" x14ac:dyDescent="0.3">
      <c r="A93" s="36"/>
      <c r="B93" s="50" t="s">
        <v>104</v>
      </c>
      <c r="C93" s="42">
        <f t="shared" si="7"/>
        <v>-28.804347826086957</v>
      </c>
      <c r="D93" s="48"/>
      <c r="E93" s="20">
        <v>15</v>
      </c>
      <c r="F93" s="14">
        <v>19</v>
      </c>
      <c r="G93" s="49">
        <f t="shared" si="8"/>
        <v>-21.052631578947366</v>
      </c>
      <c r="H93" s="33">
        <f t="shared" si="9"/>
        <v>6.6026938991108369E-2</v>
      </c>
      <c r="I93" s="33">
        <f t="shared" si="10"/>
        <v>8.0314494652745483E-2</v>
      </c>
      <c r="J93" s="20">
        <v>131</v>
      </c>
      <c r="K93" s="14">
        <v>184</v>
      </c>
      <c r="L93" s="49">
        <f t="shared" si="11"/>
        <v>-28.804347826086957</v>
      </c>
      <c r="M93" s="33">
        <f t="shared" si="12"/>
        <v>8.8273148116951819E-2</v>
      </c>
      <c r="N93" s="34">
        <f t="shared" si="13"/>
        <v>9.6063986968711337E-2</v>
      </c>
    </row>
    <row r="94" spans="1:14" hidden="1" outlineLevel="1" x14ac:dyDescent="0.3">
      <c r="A94" s="36"/>
      <c r="B94" s="50" t="s">
        <v>105</v>
      </c>
      <c r="C94" s="42">
        <f t="shared" si="7"/>
        <v>-26.589595375722542</v>
      </c>
      <c r="D94" s="48"/>
      <c r="E94" s="20">
        <v>10</v>
      </c>
      <c r="F94" s="14">
        <v>13</v>
      </c>
      <c r="G94" s="49">
        <f t="shared" si="8"/>
        <v>-23.076923076923077</v>
      </c>
      <c r="H94" s="33">
        <f t="shared" si="9"/>
        <v>4.4017959327405584E-2</v>
      </c>
      <c r="I94" s="33">
        <f t="shared" si="10"/>
        <v>5.495202265714165E-2</v>
      </c>
      <c r="J94" s="20">
        <v>127</v>
      </c>
      <c r="K94" s="14">
        <v>173</v>
      </c>
      <c r="L94" s="49">
        <f t="shared" si="11"/>
        <v>-26.589595375722542</v>
      </c>
      <c r="M94" s="33">
        <f t="shared" si="12"/>
        <v>8.557778481567084E-2</v>
      </c>
      <c r="N94" s="34">
        <f t="shared" si="13"/>
        <v>9.0321031226016632E-2</v>
      </c>
    </row>
    <row r="95" spans="1:14" hidden="1" outlineLevel="1" x14ac:dyDescent="0.3">
      <c r="A95" s="36"/>
      <c r="B95" s="50" t="s">
        <v>106</v>
      </c>
      <c r="C95" s="42">
        <f t="shared" si="7"/>
        <v>-4.3478260869565215</v>
      </c>
      <c r="D95" s="48"/>
      <c r="E95" s="20">
        <v>11</v>
      </c>
      <c r="F95" s="14">
        <v>16</v>
      </c>
      <c r="G95" s="49">
        <f t="shared" si="8"/>
        <v>-31.25</v>
      </c>
      <c r="H95" s="33">
        <f t="shared" si="9"/>
        <v>4.8419755260146143E-2</v>
      </c>
      <c r="I95" s="33">
        <f t="shared" si="10"/>
        <v>6.7633258654943573E-2</v>
      </c>
      <c r="J95" s="20">
        <v>88</v>
      </c>
      <c r="K95" s="14">
        <v>92</v>
      </c>
      <c r="L95" s="49">
        <f t="shared" si="11"/>
        <v>-4.3478260869565215</v>
      </c>
      <c r="M95" s="33">
        <f t="shared" si="12"/>
        <v>5.9297992628181369E-2</v>
      </c>
      <c r="N95" s="34">
        <f t="shared" si="13"/>
        <v>4.8031993484355669E-2</v>
      </c>
    </row>
    <row r="96" spans="1:14" hidden="1" outlineLevel="1" x14ac:dyDescent="0.3">
      <c r="A96" s="36"/>
      <c r="B96" s="50" t="s">
        <v>107</v>
      </c>
      <c r="C96" s="42">
        <f t="shared" si="7"/>
        <v>26.315789473684209</v>
      </c>
      <c r="D96" s="48"/>
      <c r="E96" s="20">
        <v>3</v>
      </c>
      <c r="F96" s="14">
        <v>2</v>
      </c>
      <c r="G96" s="49">
        <f t="shared" si="8"/>
        <v>50</v>
      </c>
      <c r="H96" s="33">
        <f t="shared" si="9"/>
        <v>1.3205387798221675E-2</v>
      </c>
      <c r="I96" s="33">
        <f t="shared" si="10"/>
        <v>8.4541573318679467E-3</v>
      </c>
      <c r="J96" s="20">
        <v>72</v>
      </c>
      <c r="K96" s="14">
        <v>57</v>
      </c>
      <c r="L96" s="49">
        <f t="shared" si="11"/>
        <v>26.315789473684209</v>
      </c>
      <c r="M96" s="33">
        <f t="shared" si="12"/>
        <v>4.8516539423057482E-2</v>
      </c>
      <c r="N96" s="34">
        <f t="shared" si="13"/>
        <v>2.9758952484872533E-2</v>
      </c>
    </row>
    <row r="97" spans="1:14" hidden="1" outlineLevel="1" x14ac:dyDescent="0.3">
      <c r="A97" s="36"/>
      <c r="B97" s="50" t="s">
        <v>108</v>
      </c>
      <c r="C97" s="42">
        <f t="shared" si="7"/>
        <v>-12.5</v>
      </c>
      <c r="D97" s="48"/>
      <c r="E97" s="20">
        <v>16</v>
      </c>
      <c r="F97" s="14">
        <v>5</v>
      </c>
      <c r="G97" s="49">
        <f t="shared" si="8"/>
        <v>220.00000000000003</v>
      </c>
      <c r="H97" s="33">
        <f t="shared" si="9"/>
        <v>7.0428734923848935E-2</v>
      </c>
      <c r="I97" s="33">
        <f t="shared" si="10"/>
        <v>2.1135393329669863E-2</v>
      </c>
      <c r="J97" s="20">
        <v>70</v>
      </c>
      <c r="K97" s="14">
        <v>80</v>
      </c>
      <c r="L97" s="49">
        <f t="shared" si="11"/>
        <v>-12.5</v>
      </c>
      <c r="M97" s="33">
        <f t="shared" si="12"/>
        <v>4.7168857772417E-2</v>
      </c>
      <c r="N97" s="34">
        <f t="shared" si="13"/>
        <v>4.1766950855961445E-2</v>
      </c>
    </row>
    <row r="98" spans="1:14" hidden="1" outlineLevel="1" x14ac:dyDescent="0.3">
      <c r="A98" s="36"/>
      <c r="B98" s="50" t="s">
        <v>109</v>
      </c>
      <c r="C98" s="42">
        <f t="shared" si="7"/>
        <v>-38.461538461538467</v>
      </c>
      <c r="D98" s="48"/>
      <c r="E98" s="20">
        <v>3</v>
      </c>
      <c r="F98" s="14">
        <v>4</v>
      </c>
      <c r="G98" s="49">
        <f t="shared" si="8"/>
        <v>-25</v>
      </c>
      <c r="H98" s="33">
        <f t="shared" si="9"/>
        <v>1.3205387798221675E-2</v>
      </c>
      <c r="I98" s="33">
        <f t="shared" si="10"/>
        <v>1.6908314663735893E-2</v>
      </c>
      <c r="J98" s="20">
        <v>64</v>
      </c>
      <c r="K98" s="14">
        <v>104</v>
      </c>
      <c r="L98" s="49">
        <f t="shared" si="11"/>
        <v>-38.461538461538467</v>
      </c>
      <c r="M98" s="33">
        <f t="shared" si="12"/>
        <v>4.3125812820495546E-2</v>
      </c>
      <c r="N98" s="34">
        <f t="shared" si="13"/>
        <v>5.4297036112749886E-2</v>
      </c>
    </row>
    <row r="99" spans="1:14" hidden="1" outlineLevel="1" x14ac:dyDescent="0.3">
      <c r="A99" s="36"/>
      <c r="B99" s="50" t="s">
        <v>110</v>
      </c>
      <c r="C99" s="42">
        <f t="shared" si="7"/>
        <v>-20.689655172413794</v>
      </c>
      <c r="D99" s="48"/>
      <c r="E99" s="20">
        <v>3</v>
      </c>
      <c r="F99" s="14">
        <v>10</v>
      </c>
      <c r="G99" s="49">
        <f t="shared" si="8"/>
        <v>-70</v>
      </c>
      <c r="H99" s="33">
        <f t="shared" si="9"/>
        <v>1.3205387798221675E-2</v>
      </c>
      <c r="I99" s="33">
        <f t="shared" si="10"/>
        <v>4.2270786659339726E-2</v>
      </c>
      <c r="J99" s="20">
        <v>46</v>
      </c>
      <c r="K99" s="14">
        <v>58</v>
      </c>
      <c r="L99" s="49">
        <f t="shared" si="11"/>
        <v>-20.689655172413794</v>
      </c>
      <c r="M99" s="33">
        <f t="shared" si="12"/>
        <v>3.0996677964731174E-2</v>
      </c>
      <c r="N99" s="34">
        <f t="shared" si="13"/>
        <v>3.0281039370572051E-2</v>
      </c>
    </row>
    <row r="100" spans="1:14" hidden="1" outlineLevel="1" x14ac:dyDescent="0.3">
      <c r="A100" s="36"/>
      <c r="B100" s="50" t="s">
        <v>111</v>
      </c>
      <c r="C100" s="42">
        <f t="shared" si="7"/>
        <v>-71.974522292993626</v>
      </c>
      <c r="D100" s="48"/>
      <c r="E100" s="20">
        <v>2</v>
      </c>
      <c r="F100" s="14">
        <v>23</v>
      </c>
      <c r="G100" s="49">
        <f t="shared" si="8"/>
        <v>-91.304347826086953</v>
      </c>
      <c r="H100" s="33">
        <f t="shared" si="9"/>
        <v>8.8035918654811168E-3</v>
      </c>
      <c r="I100" s="33">
        <f t="shared" si="10"/>
        <v>9.7222809316481376E-2</v>
      </c>
      <c r="J100" s="20">
        <v>44</v>
      </c>
      <c r="K100" s="14">
        <v>157</v>
      </c>
      <c r="L100" s="49">
        <f t="shared" si="11"/>
        <v>-71.974522292993626</v>
      </c>
      <c r="M100" s="33">
        <f t="shared" si="12"/>
        <v>2.9648996314090684E-2</v>
      </c>
      <c r="N100" s="34">
        <f t="shared" si="13"/>
        <v>8.1967641054824347E-2</v>
      </c>
    </row>
    <row r="101" spans="1:14" hidden="1" outlineLevel="1" x14ac:dyDescent="0.3">
      <c r="A101" s="36"/>
      <c r="B101" s="50" t="s">
        <v>112</v>
      </c>
      <c r="C101" s="42">
        <f t="shared" si="7"/>
        <v>-54</v>
      </c>
      <c r="D101" s="48"/>
      <c r="E101" s="20">
        <v>2</v>
      </c>
      <c r="F101" s="14">
        <v>12</v>
      </c>
      <c r="G101" s="49">
        <f t="shared" si="8"/>
        <v>-83.333333333333343</v>
      </c>
      <c r="H101" s="33">
        <f t="shared" si="9"/>
        <v>8.8035918654811168E-3</v>
      </c>
      <c r="I101" s="33">
        <f t="shared" si="10"/>
        <v>5.072494399120768E-2</v>
      </c>
      <c r="J101" s="20">
        <v>23</v>
      </c>
      <c r="K101" s="14">
        <v>50</v>
      </c>
      <c r="L101" s="49">
        <f t="shared" si="11"/>
        <v>-54</v>
      </c>
      <c r="M101" s="33">
        <f t="shared" si="12"/>
        <v>1.5498338982365587E-2</v>
      </c>
      <c r="N101" s="34">
        <f t="shared" si="13"/>
        <v>2.6104344284975906E-2</v>
      </c>
    </row>
    <row r="102" spans="1:14" hidden="1" outlineLevel="1" x14ac:dyDescent="0.3">
      <c r="A102" s="36"/>
      <c r="B102" s="50" t="s">
        <v>113</v>
      </c>
      <c r="C102" s="42">
        <f t="shared" si="7"/>
        <v>22.222222222222221</v>
      </c>
      <c r="D102" s="48"/>
      <c r="E102" s="20">
        <v>2</v>
      </c>
      <c r="F102" s="14">
        <v>1</v>
      </c>
      <c r="G102" s="49">
        <f t="shared" si="8"/>
        <v>100</v>
      </c>
      <c r="H102" s="33">
        <f t="shared" si="9"/>
        <v>8.8035918654811168E-3</v>
      </c>
      <c r="I102" s="33">
        <f t="shared" si="10"/>
        <v>4.2270786659339733E-3</v>
      </c>
      <c r="J102" s="20">
        <v>11</v>
      </c>
      <c r="K102" s="14">
        <v>9</v>
      </c>
      <c r="L102" s="49">
        <f t="shared" si="11"/>
        <v>22.222222222222221</v>
      </c>
      <c r="M102" s="33">
        <f t="shared" si="12"/>
        <v>7.4122490785226711E-3</v>
      </c>
      <c r="N102" s="34">
        <f t="shared" si="13"/>
        <v>4.6987819712956637E-3</v>
      </c>
    </row>
    <row r="103" spans="1:14" collapsed="1" x14ac:dyDescent="0.3">
      <c r="A103" s="36" t="s">
        <v>114</v>
      </c>
      <c r="B103" s="1" t="s">
        <v>115</v>
      </c>
      <c r="C103" s="42">
        <f t="shared" si="7"/>
        <v>-20.775330396475773</v>
      </c>
      <c r="D103" s="48"/>
      <c r="E103" s="20">
        <v>1214</v>
      </c>
      <c r="F103" s="14">
        <v>1068</v>
      </c>
      <c r="G103" s="49">
        <f t="shared" si="8"/>
        <v>13.670411985018728</v>
      </c>
      <c r="H103" s="33">
        <f t="shared" si="9"/>
        <v>5.3437802623470381</v>
      </c>
      <c r="I103" s="33">
        <f t="shared" si="10"/>
        <v>4.5145200152174834</v>
      </c>
      <c r="J103" s="20">
        <v>8992</v>
      </c>
      <c r="K103" s="14">
        <v>11350</v>
      </c>
      <c r="L103" s="49">
        <f t="shared" si="11"/>
        <v>-20.775330396475773</v>
      </c>
      <c r="M103" s="33">
        <f t="shared" si="12"/>
        <v>6.0591767012796236</v>
      </c>
      <c r="N103" s="34">
        <f t="shared" si="13"/>
        <v>5.925686152689531</v>
      </c>
    </row>
    <row r="104" spans="1:14" hidden="1" outlineLevel="1" x14ac:dyDescent="0.3">
      <c r="A104" s="36"/>
      <c r="B104" s="50" t="s">
        <v>116</v>
      </c>
      <c r="C104" s="42">
        <f t="shared" si="7"/>
        <v>-43.430397727272727</v>
      </c>
      <c r="D104" s="48"/>
      <c r="E104" s="20">
        <v>166</v>
      </c>
      <c r="F104" s="14">
        <v>285</v>
      </c>
      <c r="G104" s="49">
        <f t="shared" si="8"/>
        <v>-41.754385964912281</v>
      </c>
      <c r="H104" s="33">
        <f t="shared" si="9"/>
        <v>0.73069812483493268</v>
      </c>
      <c r="I104" s="33">
        <f t="shared" si="10"/>
        <v>1.2047174197911823</v>
      </c>
      <c r="J104" s="20">
        <v>1593</v>
      </c>
      <c r="K104" s="14">
        <v>2816</v>
      </c>
      <c r="L104" s="49">
        <f t="shared" si="11"/>
        <v>-43.430397727272727</v>
      </c>
      <c r="M104" s="33">
        <f t="shared" si="12"/>
        <v>1.0734284347351468</v>
      </c>
      <c r="N104" s="34">
        <f t="shared" si="13"/>
        <v>1.470196670129843</v>
      </c>
    </row>
    <row r="105" spans="1:14" hidden="1" outlineLevel="1" x14ac:dyDescent="0.3">
      <c r="A105" s="36"/>
      <c r="B105" s="50" t="s">
        <v>117</v>
      </c>
      <c r="C105" s="42">
        <f t="shared" si="7"/>
        <v>33.101391650099401</v>
      </c>
      <c r="D105" s="48"/>
      <c r="E105" s="20">
        <v>91</v>
      </c>
      <c r="F105" s="14">
        <v>104</v>
      </c>
      <c r="G105" s="49">
        <f t="shared" si="8"/>
        <v>-12.5</v>
      </c>
      <c r="H105" s="33">
        <f t="shared" si="9"/>
        <v>0.40056342987939081</v>
      </c>
      <c r="I105" s="33">
        <f t="shared" si="10"/>
        <v>0.4396161812571332</v>
      </c>
      <c r="J105" s="20">
        <v>1339</v>
      </c>
      <c r="K105" s="14">
        <v>1006</v>
      </c>
      <c r="L105" s="49">
        <f t="shared" si="11"/>
        <v>33.101391650099401</v>
      </c>
      <c r="M105" s="33">
        <f t="shared" si="12"/>
        <v>0.90227286510380522</v>
      </c>
      <c r="N105" s="34">
        <f t="shared" si="13"/>
        <v>0.52521940701371517</v>
      </c>
    </row>
    <row r="106" spans="1:14" hidden="1" outlineLevel="1" x14ac:dyDescent="0.3">
      <c r="A106" s="36"/>
      <c r="B106" s="50" t="s">
        <v>118</v>
      </c>
      <c r="C106" s="42">
        <f t="shared" si="7"/>
        <v>-32.797927461139899</v>
      </c>
      <c r="D106" s="48"/>
      <c r="E106" s="20">
        <v>226</v>
      </c>
      <c r="F106" s="14">
        <v>180</v>
      </c>
      <c r="G106" s="49">
        <f t="shared" si="8"/>
        <v>25.555555555555554</v>
      </c>
      <c r="H106" s="33">
        <f t="shared" si="9"/>
        <v>0.99480588079936605</v>
      </c>
      <c r="I106" s="33">
        <f t="shared" si="10"/>
        <v>0.76087415986811513</v>
      </c>
      <c r="J106" s="20">
        <v>1297</v>
      </c>
      <c r="K106" s="14">
        <v>1930</v>
      </c>
      <c r="L106" s="49">
        <f t="shared" si="11"/>
        <v>-32.797927461139899</v>
      </c>
      <c r="M106" s="33">
        <f t="shared" si="12"/>
        <v>0.87397155044035502</v>
      </c>
      <c r="N106" s="34">
        <f t="shared" si="13"/>
        <v>1.00762768940007</v>
      </c>
    </row>
    <row r="107" spans="1:14" hidden="1" outlineLevel="1" x14ac:dyDescent="0.3">
      <c r="A107" s="36"/>
      <c r="B107" s="50" t="s">
        <v>119</v>
      </c>
      <c r="C107" s="42">
        <f t="shared" si="7"/>
        <v>1.2841091492776886</v>
      </c>
      <c r="D107" s="48"/>
      <c r="E107" s="20">
        <v>157</v>
      </c>
      <c r="F107" s="14">
        <v>111</v>
      </c>
      <c r="G107" s="49">
        <f t="shared" si="8"/>
        <v>41.441441441441441</v>
      </c>
      <c r="H107" s="33">
        <f t="shared" si="9"/>
        <v>0.69108196144026768</v>
      </c>
      <c r="I107" s="33">
        <f t="shared" si="10"/>
        <v>0.46920573191867104</v>
      </c>
      <c r="J107" s="20">
        <v>1262</v>
      </c>
      <c r="K107" s="14">
        <v>1246</v>
      </c>
      <c r="L107" s="49">
        <f t="shared" si="11"/>
        <v>1.2841091492776886</v>
      </c>
      <c r="M107" s="33">
        <f t="shared" si="12"/>
        <v>0.85038712155414642</v>
      </c>
      <c r="N107" s="34">
        <f t="shared" si="13"/>
        <v>0.65052025958159954</v>
      </c>
    </row>
    <row r="108" spans="1:14" hidden="1" outlineLevel="1" x14ac:dyDescent="0.3">
      <c r="A108" s="36"/>
      <c r="B108" s="50" t="s">
        <v>120</v>
      </c>
      <c r="C108" s="42">
        <f t="shared" si="7"/>
        <v>-53.970762544448839</v>
      </c>
      <c r="D108" s="48"/>
      <c r="E108" s="20">
        <v>184</v>
      </c>
      <c r="F108" s="14">
        <v>155</v>
      </c>
      <c r="G108" s="49">
        <f t="shared" si="8"/>
        <v>18.70967741935484</v>
      </c>
      <c r="H108" s="33">
        <f t="shared" si="9"/>
        <v>0.80993045162426269</v>
      </c>
      <c r="I108" s="33">
        <f t="shared" si="10"/>
        <v>0.65519719321976577</v>
      </c>
      <c r="J108" s="20">
        <v>1165</v>
      </c>
      <c r="K108" s="14">
        <v>2531</v>
      </c>
      <c r="L108" s="49">
        <f t="shared" si="11"/>
        <v>-53.970762544448839</v>
      </c>
      <c r="M108" s="33">
        <f t="shared" si="12"/>
        <v>0.78502456149808286</v>
      </c>
      <c r="N108" s="34">
        <f t="shared" si="13"/>
        <v>1.3214019077054804</v>
      </c>
    </row>
    <row r="109" spans="1:14" hidden="1" outlineLevel="1" x14ac:dyDescent="0.3">
      <c r="A109" s="36"/>
      <c r="B109" s="50" t="s">
        <v>121</v>
      </c>
      <c r="C109" s="42">
        <f t="shared" si="7"/>
        <v>196.96969696969697</v>
      </c>
      <c r="D109" s="48"/>
      <c r="E109" s="20">
        <v>80</v>
      </c>
      <c r="F109" s="14">
        <v>54</v>
      </c>
      <c r="G109" s="49">
        <f t="shared" si="8"/>
        <v>48.148148148148145</v>
      </c>
      <c r="H109" s="33">
        <f t="shared" si="9"/>
        <v>0.35214367461924467</v>
      </c>
      <c r="I109" s="33">
        <f t="shared" si="10"/>
        <v>0.22826224796043457</v>
      </c>
      <c r="J109" s="20">
        <v>588</v>
      </c>
      <c r="K109" s="14">
        <v>198</v>
      </c>
      <c r="L109" s="49">
        <f t="shared" si="11"/>
        <v>196.96969696969697</v>
      </c>
      <c r="M109" s="33">
        <f t="shared" si="12"/>
        <v>0.39621840528830282</v>
      </c>
      <c r="N109" s="34">
        <f t="shared" si="13"/>
        <v>0.1033732033685046</v>
      </c>
    </row>
    <row r="110" spans="1:14" hidden="1" outlineLevel="1" x14ac:dyDescent="0.3">
      <c r="A110" s="36"/>
      <c r="B110" s="50" t="s">
        <v>122</v>
      </c>
      <c r="C110" s="42">
        <f t="shared" si="7"/>
        <v>-28.571428571428569</v>
      </c>
      <c r="D110" s="48"/>
      <c r="E110" s="20">
        <v>30</v>
      </c>
      <c r="F110" s="14">
        <v>62</v>
      </c>
      <c r="G110" s="49">
        <f t="shared" si="8"/>
        <v>-51.612903225806448</v>
      </c>
      <c r="H110" s="33">
        <f t="shared" si="9"/>
        <v>0.13205387798221674</v>
      </c>
      <c r="I110" s="33">
        <f t="shared" si="10"/>
        <v>0.26207887728790635</v>
      </c>
      <c r="J110" s="20">
        <v>440</v>
      </c>
      <c r="K110" s="14">
        <v>616</v>
      </c>
      <c r="L110" s="49">
        <f t="shared" si="11"/>
        <v>-28.571428571428569</v>
      </c>
      <c r="M110" s="33">
        <f t="shared" si="12"/>
        <v>0.29648996314090686</v>
      </c>
      <c r="N110" s="34">
        <f t="shared" si="13"/>
        <v>0.32160552159090317</v>
      </c>
    </row>
    <row r="111" spans="1:14" hidden="1" outlineLevel="1" x14ac:dyDescent="0.3">
      <c r="A111" s="36"/>
      <c r="B111" s="50" t="s">
        <v>123</v>
      </c>
      <c r="C111" s="42">
        <f t="shared" si="7"/>
        <v>27.125506072874494</v>
      </c>
      <c r="D111" s="48"/>
      <c r="E111" s="20">
        <v>83</v>
      </c>
      <c r="F111" s="14">
        <v>16</v>
      </c>
      <c r="G111" s="49">
        <f t="shared" si="8"/>
        <v>418.75</v>
      </c>
      <c r="H111" s="33">
        <f t="shared" si="9"/>
        <v>0.36534906241746634</v>
      </c>
      <c r="I111" s="33">
        <f t="shared" si="10"/>
        <v>6.7633258654943573E-2</v>
      </c>
      <c r="J111" s="20">
        <v>314</v>
      </c>
      <c r="K111" s="14">
        <v>247</v>
      </c>
      <c r="L111" s="49">
        <f t="shared" si="11"/>
        <v>27.125506072874494</v>
      </c>
      <c r="M111" s="33">
        <f t="shared" si="12"/>
        <v>0.21158601915055625</v>
      </c>
      <c r="N111" s="34">
        <f t="shared" si="13"/>
        <v>0.12895546076778097</v>
      </c>
    </row>
    <row r="112" spans="1:14" hidden="1" outlineLevel="1" x14ac:dyDescent="0.3">
      <c r="A112" s="36"/>
      <c r="B112" s="50" t="s">
        <v>124</v>
      </c>
      <c r="C112" s="42">
        <f t="shared" si="7"/>
        <v>3085.7142857142858</v>
      </c>
      <c r="D112" s="48"/>
      <c r="E112" s="20">
        <v>72</v>
      </c>
      <c r="F112" s="14">
        <v>2</v>
      </c>
      <c r="G112" s="49">
        <f t="shared" si="8"/>
        <v>3500</v>
      </c>
      <c r="H112" s="33">
        <f t="shared" si="9"/>
        <v>0.31692930715732021</v>
      </c>
      <c r="I112" s="33">
        <f t="shared" si="10"/>
        <v>8.4541573318679467E-3</v>
      </c>
      <c r="J112" s="20">
        <v>223</v>
      </c>
      <c r="K112" s="14">
        <v>7</v>
      </c>
      <c r="L112" s="49">
        <f t="shared" si="11"/>
        <v>3085.7142857142858</v>
      </c>
      <c r="M112" s="33">
        <f t="shared" si="12"/>
        <v>0.15026650404641417</v>
      </c>
      <c r="N112" s="34">
        <f t="shared" si="13"/>
        <v>3.6546081998966272E-3</v>
      </c>
    </row>
    <row r="113" spans="1:14" hidden="1" outlineLevel="1" x14ac:dyDescent="0.3">
      <c r="A113" s="36"/>
      <c r="B113" s="50" t="s">
        <v>125</v>
      </c>
      <c r="C113" s="42" t="str">
        <f t="shared" si="7"/>
        <v/>
      </c>
      <c r="D113" s="48"/>
      <c r="E113" s="20">
        <v>35</v>
      </c>
      <c r="F113" s="14">
        <v>0</v>
      </c>
      <c r="G113" s="49" t="str">
        <f t="shared" si="8"/>
        <v/>
      </c>
      <c r="H113" s="33">
        <f t="shared" si="9"/>
        <v>0.15406285764591954</v>
      </c>
      <c r="I113" s="33" t="str">
        <f t="shared" si="10"/>
        <v/>
      </c>
      <c r="J113" s="20">
        <v>223</v>
      </c>
      <c r="K113" s="14">
        <v>0</v>
      </c>
      <c r="L113" s="49" t="str">
        <f t="shared" si="11"/>
        <v/>
      </c>
      <c r="M113" s="33">
        <f t="shared" si="12"/>
        <v>0.15026650404641417</v>
      </c>
      <c r="N113" s="34" t="str">
        <f t="shared" si="13"/>
        <v/>
      </c>
    </row>
    <row r="114" spans="1:14" hidden="1" outlineLevel="1" x14ac:dyDescent="0.3">
      <c r="A114" s="36"/>
      <c r="B114" s="50" t="s">
        <v>126</v>
      </c>
      <c r="C114" s="42">
        <f t="shared" si="7"/>
        <v>-33.922261484098939</v>
      </c>
      <c r="D114" s="48"/>
      <c r="E114" s="20">
        <v>43</v>
      </c>
      <c r="F114" s="14">
        <v>45</v>
      </c>
      <c r="G114" s="49">
        <f t="shared" si="8"/>
        <v>-4.4444444444444446</v>
      </c>
      <c r="H114" s="33">
        <f t="shared" si="9"/>
        <v>0.189277225107844</v>
      </c>
      <c r="I114" s="33">
        <f t="shared" si="10"/>
        <v>0.19021853996702878</v>
      </c>
      <c r="J114" s="20">
        <v>187</v>
      </c>
      <c r="K114" s="14">
        <v>283</v>
      </c>
      <c r="L114" s="49">
        <f t="shared" si="11"/>
        <v>-33.922261484098939</v>
      </c>
      <c r="M114" s="33">
        <f t="shared" si="12"/>
        <v>0.12600823433488542</v>
      </c>
      <c r="N114" s="34">
        <f t="shared" si="13"/>
        <v>0.14775058865296362</v>
      </c>
    </row>
    <row r="115" spans="1:14" hidden="1" outlineLevel="1" x14ac:dyDescent="0.3">
      <c r="A115" s="36"/>
      <c r="B115" s="50" t="s">
        <v>127</v>
      </c>
      <c r="C115" s="42">
        <f t="shared" si="7"/>
        <v>27.941176470588236</v>
      </c>
      <c r="D115" s="48"/>
      <c r="E115" s="20">
        <v>20</v>
      </c>
      <c r="F115" s="14">
        <v>11</v>
      </c>
      <c r="G115" s="49">
        <f t="shared" si="8"/>
        <v>81.818181818181827</v>
      </c>
      <c r="H115" s="33">
        <f t="shared" si="9"/>
        <v>8.8035918654811168E-2</v>
      </c>
      <c r="I115" s="33">
        <f t="shared" si="10"/>
        <v>4.6497865325273703E-2</v>
      </c>
      <c r="J115" s="20">
        <v>87</v>
      </c>
      <c r="K115" s="14">
        <v>68</v>
      </c>
      <c r="L115" s="49">
        <f t="shared" si="11"/>
        <v>27.941176470588236</v>
      </c>
      <c r="M115" s="33">
        <f t="shared" si="12"/>
        <v>5.8624151802861124E-2</v>
      </c>
      <c r="N115" s="34">
        <f t="shared" si="13"/>
        <v>3.5501908227567235E-2</v>
      </c>
    </row>
    <row r="116" spans="1:14" hidden="1" outlineLevel="1" x14ac:dyDescent="0.3">
      <c r="A116" s="36"/>
      <c r="B116" s="50" t="s">
        <v>128</v>
      </c>
      <c r="C116" s="42">
        <f t="shared" si="7"/>
        <v>-23.863636363636363</v>
      </c>
      <c r="D116" s="48"/>
      <c r="E116" s="20">
        <v>6</v>
      </c>
      <c r="F116" s="14">
        <v>20</v>
      </c>
      <c r="G116" s="49">
        <f t="shared" si="8"/>
        <v>-70</v>
      </c>
      <c r="H116" s="33">
        <f t="shared" si="9"/>
        <v>2.641077559644335E-2</v>
      </c>
      <c r="I116" s="33">
        <f t="shared" si="10"/>
        <v>8.4541573318679453E-2</v>
      </c>
      <c r="J116" s="20">
        <v>67</v>
      </c>
      <c r="K116" s="14">
        <v>88</v>
      </c>
      <c r="L116" s="49">
        <f t="shared" si="11"/>
        <v>-23.863636363636363</v>
      </c>
      <c r="M116" s="33">
        <f t="shared" si="12"/>
        <v>4.5147335296456273E-2</v>
      </c>
      <c r="N116" s="34">
        <f t="shared" si="13"/>
        <v>4.5943645941557594E-2</v>
      </c>
    </row>
    <row r="117" spans="1:14" hidden="1" outlineLevel="1" x14ac:dyDescent="0.3">
      <c r="A117" s="36"/>
      <c r="B117" s="50" t="s">
        <v>129</v>
      </c>
      <c r="C117" s="42">
        <f t="shared" si="7"/>
        <v>40.425531914893611</v>
      </c>
      <c r="D117" s="48"/>
      <c r="E117" s="20">
        <v>11</v>
      </c>
      <c r="F117" s="14">
        <v>8</v>
      </c>
      <c r="G117" s="49">
        <f t="shared" si="8"/>
        <v>37.5</v>
      </c>
      <c r="H117" s="33">
        <f t="shared" si="9"/>
        <v>4.8419755260146143E-2</v>
      </c>
      <c r="I117" s="33">
        <f t="shared" si="10"/>
        <v>3.3816629327471787E-2</v>
      </c>
      <c r="J117" s="20">
        <v>66</v>
      </c>
      <c r="K117" s="14">
        <v>47</v>
      </c>
      <c r="L117" s="49">
        <f t="shared" si="11"/>
        <v>40.425531914893611</v>
      </c>
      <c r="M117" s="33">
        <f t="shared" si="12"/>
        <v>4.4473494471136028E-2</v>
      </c>
      <c r="N117" s="34">
        <f t="shared" si="13"/>
        <v>2.453808362787735E-2</v>
      </c>
    </row>
    <row r="118" spans="1:14" hidden="1" outlineLevel="1" x14ac:dyDescent="0.3">
      <c r="A118" s="36"/>
      <c r="B118" s="50" t="s">
        <v>130</v>
      </c>
      <c r="C118" s="42">
        <f t="shared" si="7"/>
        <v>-41.17647058823529</v>
      </c>
      <c r="D118" s="48"/>
      <c r="E118" s="20">
        <v>8</v>
      </c>
      <c r="F118" s="14">
        <v>2</v>
      </c>
      <c r="G118" s="49">
        <f t="shared" si="8"/>
        <v>300</v>
      </c>
      <c r="H118" s="33">
        <f t="shared" si="9"/>
        <v>3.5214367461924467E-2</v>
      </c>
      <c r="I118" s="33">
        <f t="shared" si="10"/>
        <v>8.4541573318679467E-3</v>
      </c>
      <c r="J118" s="20">
        <v>40</v>
      </c>
      <c r="K118" s="14">
        <v>68</v>
      </c>
      <c r="L118" s="49">
        <f t="shared" si="11"/>
        <v>-41.17647058823529</v>
      </c>
      <c r="M118" s="33">
        <f t="shared" si="12"/>
        <v>2.6953633012809713E-2</v>
      </c>
      <c r="N118" s="34">
        <f t="shared" si="13"/>
        <v>3.5501908227567235E-2</v>
      </c>
    </row>
    <row r="119" spans="1:14" hidden="1" outlineLevel="1" x14ac:dyDescent="0.3">
      <c r="A119" s="36"/>
      <c r="B119" s="50" t="s">
        <v>131</v>
      </c>
      <c r="C119" s="42">
        <f t="shared" si="7"/>
        <v>-36.666666666666664</v>
      </c>
      <c r="D119" s="48"/>
      <c r="E119" s="20">
        <v>1</v>
      </c>
      <c r="F119" s="14">
        <v>2</v>
      </c>
      <c r="G119" s="49">
        <f t="shared" si="8"/>
        <v>-50</v>
      </c>
      <c r="H119" s="33">
        <f t="shared" si="9"/>
        <v>4.4017959327405584E-3</v>
      </c>
      <c r="I119" s="33">
        <f t="shared" si="10"/>
        <v>8.4541573318679467E-3</v>
      </c>
      <c r="J119" s="20">
        <v>38</v>
      </c>
      <c r="K119" s="14">
        <v>60</v>
      </c>
      <c r="L119" s="49">
        <f t="shared" si="11"/>
        <v>-36.666666666666664</v>
      </c>
      <c r="M119" s="33">
        <f t="shared" si="12"/>
        <v>2.5605951362169227E-2</v>
      </c>
      <c r="N119" s="34">
        <f t="shared" si="13"/>
        <v>3.1325213141971085E-2</v>
      </c>
    </row>
    <row r="120" spans="1:14" hidden="1" outlineLevel="1" x14ac:dyDescent="0.3">
      <c r="A120" s="36"/>
      <c r="B120" s="50" t="s">
        <v>132</v>
      </c>
      <c r="C120" s="42">
        <f t="shared" si="7"/>
        <v>-32.5</v>
      </c>
      <c r="D120" s="48"/>
      <c r="E120" s="20">
        <v>0</v>
      </c>
      <c r="F120" s="14">
        <v>3</v>
      </c>
      <c r="G120" s="49">
        <f t="shared" si="8"/>
        <v>-100</v>
      </c>
      <c r="H120" s="33" t="str">
        <f t="shared" si="9"/>
        <v/>
      </c>
      <c r="I120" s="33">
        <f t="shared" si="10"/>
        <v>1.268123599780192E-2</v>
      </c>
      <c r="J120" s="20">
        <v>27</v>
      </c>
      <c r="K120" s="14">
        <v>40</v>
      </c>
      <c r="L120" s="49">
        <f t="shared" si="11"/>
        <v>-32.5</v>
      </c>
      <c r="M120" s="33">
        <f t="shared" si="12"/>
        <v>1.8193702283646557E-2</v>
      </c>
      <c r="N120" s="34">
        <f t="shared" si="13"/>
        <v>2.0883475427980722E-2</v>
      </c>
    </row>
    <row r="121" spans="1:14" hidden="1" outlineLevel="1" x14ac:dyDescent="0.3">
      <c r="A121" s="36"/>
      <c r="B121" s="50" t="s">
        <v>133</v>
      </c>
      <c r="C121" s="42">
        <f t="shared" si="7"/>
        <v>-60.344827586206897</v>
      </c>
      <c r="D121" s="48"/>
      <c r="E121" s="20">
        <v>1</v>
      </c>
      <c r="F121" s="14">
        <v>6</v>
      </c>
      <c r="G121" s="49">
        <f t="shared" si="8"/>
        <v>-83.333333333333343</v>
      </c>
      <c r="H121" s="33">
        <f t="shared" si="9"/>
        <v>4.4017959327405584E-3</v>
      </c>
      <c r="I121" s="33">
        <f t="shared" si="10"/>
        <v>2.536247199560384E-2</v>
      </c>
      <c r="J121" s="20">
        <v>23</v>
      </c>
      <c r="K121" s="14">
        <v>58</v>
      </c>
      <c r="L121" s="49">
        <f t="shared" si="11"/>
        <v>-60.344827586206897</v>
      </c>
      <c r="M121" s="33">
        <f t="shared" si="12"/>
        <v>1.5498338982365587E-2</v>
      </c>
      <c r="N121" s="34">
        <f t="shared" si="13"/>
        <v>3.0281039370572051E-2</v>
      </c>
    </row>
    <row r="122" spans="1:14" hidden="1" outlineLevel="1" x14ac:dyDescent="0.3">
      <c r="A122" s="36"/>
      <c r="B122" s="50" t="s">
        <v>134</v>
      </c>
      <c r="C122" s="42">
        <f t="shared" si="7"/>
        <v>-77.142857142857153</v>
      </c>
      <c r="D122" s="48"/>
      <c r="E122" s="20">
        <v>0</v>
      </c>
      <c r="F122" s="14">
        <v>0</v>
      </c>
      <c r="G122" s="49" t="str">
        <f t="shared" si="8"/>
        <v/>
      </c>
      <c r="H122" s="33" t="str">
        <f t="shared" si="9"/>
        <v/>
      </c>
      <c r="I122" s="33" t="str">
        <f t="shared" si="10"/>
        <v/>
      </c>
      <c r="J122" s="20">
        <v>8</v>
      </c>
      <c r="K122" s="14">
        <v>35</v>
      </c>
      <c r="L122" s="49">
        <f t="shared" si="11"/>
        <v>-77.142857142857153</v>
      </c>
      <c r="M122" s="33">
        <f t="shared" si="12"/>
        <v>5.3907266025619432E-3</v>
      </c>
      <c r="N122" s="34">
        <f t="shared" si="13"/>
        <v>1.8273040999483132E-2</v>
      </c>
    </row>
    <row r="123" spans="1:14" hidden="1" outlineLevel="1" x14ac:dyDescent="0.3">
      <c r="A123" s="36"/>
      <c r="B123" s="50" t="s">
        <v>135</v>
      </c>
      <c r="C123" s="42">
        <f t="shared" si="7"/>
        <v>-50</v>
      </c>
      <c r="D123" s="48"/>
      <c r="E123" s="20">
        <v>0</v>
      </c>
      <c r="F123" s="14">
        <v>2</v>
      </c>
      <c r="G123" s="49">
        <f t="shared" si="8"/>
        <v>-100</v>
      </c>
      <c r="H123" s="33" t="str">
        <f t="shared" si="9"/>
        <v/>
      </c>
      <c r="I123" s="33">
        <f t="shared" si="10"/>
        <v>8.4541573318679467E-3</v>
      </c>
      <c r="J123" s="20">
        <v>3</v>
      </c>
      <c r="K123" s="14">
        <v>6</v>
      </c>
      <c r="L123" s="49">
        <f t="shared" si="11"/>
        <v>-50</v>
      </c>
      <c r="M123" s="33">
        <f t="shared" si="12"/>
        <v>2.0215224759607287E-3</v>
      </c>
      <c r="N123" s="34">
        <f t="shared" si="13"/>
        <v>3.132521314197109E-3</v>
      </c>
    </row>
    <row r="124" spans="1:14" hidden="1" outlineLevel="1" x14ac:dyDescent="0.3">
      <c r="A124" s="36"/>
      <c r="B124" s="50" t="s">
        <v>136</v>
      </c>
      <c r="C124" s="42" t="str">
        <f t="shared" si="7"/>
        <v/>
      </c>
      <c r="D124" s="48"/>
      <c r="E124" s="20">
        <v>0</v>
      </c>
      <c r="F124" s="14">
        <v>0</v>
      </c>
      <c r="G124" s="49" t="str">
        <f t="shared" si="8"/>
        <v/>
      </c>
      <c r="H124" s="33" t="str">
        <f t="shared" si="9"/>
        <v/>
      </c>
      <c r="I124" s="33" t="str">
        <f t="shared" si="10"/>
        <v/>
      </c>
      <c r="J124" s="20">
        <v>2</v>
      </c>
      <c r="K124" s="14">
        <v>0</v>
      </c>
      <c r="L124" s="49" t="str">
        <f t="shared" si="11"/>
        <v/>
      </c>
      <c r="M124" s="33">
        <f t="shared" si="12"/>
        <v>1.3476816506404858E-3</v>
      </c>
      <c r="N124" s="34" t="str">
        <f t="shared" si="13"/>
        <v/>
      </c>
    </row>
    <row r="125" spans="1:14" collapsed="1" x14ac:dyDescent="0.3">
      <c r="A125" s="36" t="s">
        <v>137</v>
      </c>
      <c r="B125" s="1" t="s">
        <v>138</v>
      </c>
      <c r="C125" s="42">
        <f t="shared" si="7"/>
        <v>-25.531711055757807</v>
      </c>
      <c r="D125" s="48"/>
      <c r="E125" s="20">
        <v>1329</v>
      </c>
      <c r="F125" s="14">
        <v>1418</v>
      </c>
      <c r="G125" s="49">
        <f t="shared" si="8"/>
        <v>-6.2764456981664312</v>
      </c>
      <c r="H125" s="33">
        <f t="shared" si="9"/>
        <v>5.8499867946122022</v>
      </c>
      <c r="I125" s="33">
        <f t="shared" si="10"/>
        <v>5.9939975482943737</v>
      </c>
      <c r="J125" s="20">
        <v>7773</v>
      </c>
      <c r="K125" s="14">
        <v>10438</v>
      </c>
      <c r="L125" s="49">
        <f t="shared" si="11"/>
        <v>-25.531711055757807</v>
      </c>
      <c r="M125" s="33">
        <f t="shared" si="12"/>
        <v>5.2377647352142471</v>
      </c>
      <c r="N125" s="34">
        <f t="shared" si="13"/>
        <v>5.4495429129315704</v>
      </c>
    </row>
    <row r="126" spans="1:14" hidden="1" outlineLevel="1" x14ac:dyDescent="0.3">
      <c r="A126" s="36"/>
      <c r="B126" s="50" t="s">
        <v>139</v>
      </c>
      <c r="C126" s="42">
        <f t="shared" si="7"/>
        <v>-20.259661835748794</v>
      </c>
      <c r="D126" s="48"/>
      <c r="E126" s="20">
        <v>483</v>
      </c>
      <c r="F126" s="14">
        <v>444</v>
      </c>
      <c r="G126" s="49">
        <f t="shared" si="8"/>
        <v>8.7837837837837842</v>
      </c>
      <c r="H126" s="33">
        <f t="shared" si="9"/>
        <v>2.1260674355136895</v>
      </c>
      <c r="I126" s="33">
        <f t="shared" si="10"/>
        <v>1.8768229276746842</v>
      </c>
      <c r="J126" s="20">
        <v>2641</v>
      </c>
      <c r="K126" s="14">
        <v>3312</v>
      </c>
      <c r="L126" s="49">
        <f t="shared" si="11"/>
        <v>-20.259661835748794</v>
      </c>
      <c r="M126" s="33">
        <f t="shared" si="12"/>
        <v>1.7796136196707613</v>
      </c>
      <c r="N126" s="34">
        <f t="shared" si="13"/>
        <v>1.7291517654368038</v>
      </c>
    </row>
    <row r="127" spans="1:14" hidden="1" outlineLevel="1" x14ac:dyDescent="0.3">
      <c r="A127" s="36"/>
      <c r="B127" s="50" t="s">
        <v>140</v>
      </c>
      <c r="C127" s="42">
        <f t="shared" si="7"/>
        <v>-4.0118870728083209</v>
      </c>
      <c r="D127" s="48"/>
      <c r="E127" s="20">
        <v>151</v>
      </c>
      <c r="F127" s="14">
        <v>154</v>
      </c>
      <c r="G127" s="49">
        <f t="shared" si="8"/>
        <v>-1.948051948051948</v>
      </c>
      <c r="H127" s="33">
        <f t="shared" si="9"/>
        <v>0.66467118584382423</v>
      </c>
      <c r="I127" s="33">
        <f t="shared" si="10"/>
        <v>0.6509701145538318</v>
      </c>
      <c r="J127" s="20">
        <v>1292</v>
      </c>
      <c r="K127" s="14">
        <v>1346</v>
      </c>
      <c r="L127" s="49">
        <f t="shared" si="11"/>
        <v>-4.0118870728083209</v>
      </c>
      <c r="M127" s="33">
        <f t="shared" si="12"/>
        <v>0.87060234631375377</v>
      </c>
      <c r="N127" s="34">
        <f t="shared" si="13"/>
        <v>0.7027289481515514</v>
      </c>
    </row>
    <row r="128" spans="1:14" hidden="1" outlineLevel="1" x14ac:dyDescent="0.3">
      <c r="A128" s="36"/>
      <c r="B128" s="50" t="s">
        <v>141</v>
      </c>
      <c r="C128" s="42">
        <f t="shared" si="7"/>
        <v>-59.28393005828476</v>
      </c>
      <c r="D128" s="48"/>
      <c r="E128" s="20">
        <v>178</v>
      </c>
      <c r="F128" s="14">
        <v>435</v>
      </c>
      <c r="G128" s="49">
        <f t="shared" si="8"/>
        <v>-59.080459770114949</v>
      </c>
      <c r="H128" s="33">
        <f t="shared" si="9"/>
        <v>0.78351967602781936</v>
      </c>
      <c r="I128" s="33">
        <f t="shared" si="10"/>
        <v>1.8387792196812782</v>
      </c>
      <c r="J128" s="20">
        <v>978</v>
      </c>
      <c r="K128" s="14">
        <v>2402</v>
      </c>
      <c r="L128" s="49">
        <f t="shared" si="11"/>
        <v>-59.28393005828476</v>
      </c>
      <c r="M128" s="33">
        <f t="shared" si="12"/>
        <v>0.65901632716319747</v>
      </c>
      <c r="N128" s="34">
        <f t="shared" si="13"/>
        <v>1.2540526994502426</v>
      </c>
    </row>
    <row r="129" spans="1:14" hidden="1" outlineLevel="1" x14ac:dyDescent="0.3">
      <c r="A129" s="36"/>
      <c r="B129" s="50" t="s">
        <v>142</v>
      </c>
      <c r="C129" s="42">
        <f t="shared" si="7"/>
        <v>-53.132118451025057</v>
      </c>
      <c r="D129" s="48"/>
      <c r="E129" s="20">
        <v>152</v>
      </c>
      <c r="F129" s="14">
        <v>205</v>
      </c>
      <c r="G129" s="49">
        <f t="shared" si="8"/>
        <v>-25.853658536585368</v>
      </c>
      <c r="H129" s="33">
        <f t="shared" si="9"/>
        <v>0.66907298177656482</v>
      </c>
      <c r="I129" s="33">
        <f t="shared" si="10"/>
        <v>0.86655112651646449</v>
      </c>
      <c r="J129" s="20">
        <v>823</v>
      </c>
      <c r="K129" s="14">
        <v>1756</v>
      </c>
      <c r="L129" s="49">
        <f t="shared" si="11"/>
        <v>-53.132118451025057</v>
      </c>
      <c r="M129" s="33">
        <f t="shared" si="12"/>
        <v>0.55457099923855979</v>
      </c>
      <c r="N129" s="34">
        <f t="shared" si="13"/>
        <v>0.91678457128835378</v>
      </c>
    </row>
    <row r="130" spans="1:14" hidden="1" outlineLevel="1" x14ac:dyDescent="0.3">
      <c r="A130" s="36"/>
      <c r="B130" s="50" t="s">
        <v>143</v>
      </c>
      <c r="C130" s="42" t="str">
        <f t="shared" si="7"/>
        <v/>
      </c>
      <c r="D130" s="48"/>
      <c r="E130" s="20">
        <v>155</v>
      </c>
      <c r="F130" s="14">
        <v>0</v>
      </c>
      <c r="G130" s="49" t="str">
        <f t="shared" si="8"/>
        <v/>
      </c>
      <c r="H130" s="33">
        <f t="shared" si="9"/>
        <v>0.68227836957478649</v>
      </c>
      <c r="I130" s="33" t="str">
        <f t="shared" si="10"/>
        <v/>
      </c>
      <c r="J130" s="20">
        <v>813</v>
      </c>
      <c r="K130" s="14">
        <v>0</v>
      </c>
      <c r="L130" s="49" t="str">
        <f t="shared" si="11"/>
        <v/>
      </c>
      <c r="M130" s="33">
        <f t="shared" si="12"/>
        <v>0.54783259098535741</v>
      </c>
      <c r="N130" s="34" t="str">
        <f t="shared" si="13"/>
        <v/>
      </c>
    </row>
    <row r="131" spans="1:14" hidden="1" outlineLevel="1" x14ac:dyDescent="0.3">
      <c r="A131" s="36"/>
      <c r="B131" s="50" t="s">
        <v>144</v>
      </c>
      <c r="C131" s="42">
        <f t="shared" si="7"/>
        <v>493.45794392523362</v>
      </c>
      <c r="D131" s="48"/>
      <c r="E131" s="20">
        <v>110</v>
      </c>
      <c r="F131" s="14">
        <v>20</v>
      </c>
      <c r="G131" s="49">
        <f t="shared" si="8"/>
        <v>450</v>
      </c>
      <c r="H131" s="33">
        <f t="shared" si="9"/>
        <v>0.48419755260146141</v>
      </c>
      <c r="I131" s="33">
        <f t="shared" si="10"/>
        <v>8.4541573318679453E-2</v>
      </c>
      <c r="J131" s="20">
        <v>635</v>
      </c>
      <c r="K131" s="14">
        <v>107</v>
      </c>
      <c r="L131" s="49">
        <f t="shared" si="11"/>
        <v>493.45794392523362</v>
      </c>
      <c r="M131" s="33">
        <f t="shared" si="12"/>
        <v>0.42788892407835427</v>
      </c>
      <c r="N131" s="34">
        <f t="shared" si="13"/>
        <v>5.5863296769848435E-2</v>
      </c>
    </row>
    <row r="132" spans="1:14" hidden="1" outlineLevel="1" x14ac:dyDescent="0.3">
      <c r="A132" s="36"/>
      <c r="B132" s="50" t="s">
        <v>145</v>
      </c>
      <c r="C132" s="42">
        <f t="shared" si="7"/>
        <v>-67.771883289124673</v>
      </c>
      <c r="D132" s="48"/>
      <c r="E132" s="20">
        <v>95</v>
      </c>
      <c r="F132" s="14">
        <v>160</v>
      </c>
      <c r="G132" s="49">
        <f t="shared" si="8"/>
        <v>-40.625</v>
      </c>
      <c r="H132" s="33">
        <f t="shared" si="9"/>
        <v>0.41817061361035307</v>
      </c>
      <c r="I132" s="33">
        <f t="shared" si="10"/>
        <v>0.67633258654943562</v>
      </c>
      <c r="J132" s="20">
        <v>486</v>
      </c>
      <c r="K132" s="14">
        <v>1508</v>
      </c>
      <c r="L132" s="49">
        <f t="shared" si="11"/>
        <v>-67.771883289124673</v>
      </c>
      <c r="M132" s="33">
        <f t="shared" si="12"/>
        <v>0.32748664110563802</v>
      </c>
      <c r="N132" s="34">
        <f t="shared" si="13"/>
        <v>0.78730702363487337</v>
      </c>
    </row>
    <row r="133" spans="1:14" hidden="1" outlineLevel="1" x14ac:dyDescent="0.3">
      <c r="A133" s="36"/>
      <c r="B133" s="50" t="s">
        <v>146</v>
      </c>
      <c r="C133" s="42" t="str">
        <f t="shared" si="7"/>
        <v/>
      </c>
      <c r="D133" s="48"/>
      <c r="E133" s="20">
        <v>5</v>
      </c>
      <c r="F133" s="14">
        <v>0</v>
      </c>
      <c r="G133" s="49" t="str">
        <f t="shared" si="8"/>
        <v/>
      </c>
      <c r="H133" s="33">
        <f t="shared" si="9"/>
        <v>2.2008979663702792E-2</v>
      </c>
      <c r="I133" s="33" t="str">
        <f t="shared" si="10"/>
        <v/>
      </c>
      <c r="J133" s="20">
        <v>105</v>
      </c>
      <c r="K133" s="14">
        <v>0</v>
      </c>
      <c r="L133" s="49" t="str">
        <f t="shared" si="11"/>
        <v/>
      </c>
      <c r="M133" s="33">
        <f t="shared" si="12"/>
        <v>7.07532866586255E-2</v>
      </c>
      <c r="N133" s="34" t="str">
        <f t="shared" si="13"/>
        <v/>
      </c>
    </row>
    <row r="134" spans="1:14" hidden="1" outlineLevel="1" x14ac:dyDescent="0.3">
      <c r="A134" s="36"/>
      <c r="B134" s="50" t="s">
        <v>147</v>
      </c>
      <c r="C134" s="42">
        <f t="shared" si="7"/>
        <v>-100</v>
      </c>
      <c r="D134" s="48"/>
      <c r="E134" s="20">
        <v>0</v>
      </c>
      <c r="F134" s="14">
        <v>0</v>
      </c>
      <c r="G134" s="49" t="str">
        <f t="shared" si="8"/>
        <v/>
      </c>
      <c r="H134" s="33" t="str">
        <f t="shared" si="9"/>
        <v/>
      </c>
      <c r="I134" s="33" t="str">
        <f t="shared" si="10"/>
        <v/>
      </c>
      <c r="J134" s="20">
        <v>0</v>
      </c>
      <c r="K134" s="14">
        <v>7</v>
      </c>
      <c r="L134" s="49">
        <f t="shared" si="11"/>
        <v>-100</v>
      </c>
      <c r="M134" s="33" t="str">
        <f t="shared" si="12"/>
        <v/>
      </c>
      <c r="N134" s="34">
        <f t="shared" si="13"/>
        <v>3.6546081998966272E-3</v>
      </c>
    </row>
    <row r="135" spans="1:14" collapsed="1" x14ac:dyDescent="0.3">
      <c r="A135" s="36" t="s">
        <v>148</v>
      </c>
      <c r="B135" s="1" t="s">
        <v>149</v>
      </c>
      <c r="C135" s="42">
        <f t="shared" si="7"/>
        <v>-11.566646860764509</v>
      </c>
      <c r="D135" s="48"/>
      <c r="E135" s="20">
        <v>893</v>
      </c>
      <c r="F135" s="14">
        <v>841</v>
      </c>
      <c r="G135" s="49">
        <f t="shared" si="8"/>
        <v>6.183115338882283</v>
      </c>
      <c r="H135" s="33">
        <f t="shared" si="9"/>
        <v>3.9308037679373187</v>
      </c>
      <c r="I135" s="33">
        <f t="shared" si="10"/>
        <v>3.5549731580504713</v>
      </c>
      <c r="J135" s="20">
        <v>4465</v>
      </c>
      <c r="K135" s="14">
        <v>5049</v>
      </c>
      <c r="L135" s="49">
        <f t="shared" si="11"/>
        <v>-11.566646860764509</v>
      </c>
      <c r="M135" s="33">
        <f t="shared" si="12"/>
        <v>3.0086992850548842</v>
      </c>
      <c r="N135" s="34">
        <f t="shared" si="13"/>
        <v>2.636016685896867</v>
      </c>
    </row>
    <row r="136" spans="1:14" hidden="1" outlineLevel="1" x14ac:dyDescent="0.3">
      <c r="A136" s="36"/>
      <c r="B136" s="50">
        <v>3008</v>
      </c>
      <c r="C136" s="42">
        <f t="shared" si="7"/>
        <v>12.8</v>
      </c>
      <c r="D136" s="48"/>
      <c r="E136" s="20">
        <v>255</v>
      </c>
      <c r="F136" s="14">
        <v>196</v>
      </c>
      <c r="G136" s="49">
        <f t="shared" si="8"/>
        <v>30.102040816326532</v>
      </c>
      <c r="H136" s="33">
        <f t="shared" si="9"/>
        <v>1.1224579628488423</v>
      </c>
      <c r="I136" s="33">
        <f t="shared" si="10"/>
        <v>0.82850741852305876</v>
      </c>
      <c r="J136" s="20">
        <v>1410</v>
      </c>
      <c r="K136" s="14">
        <v>1250</v>
      </c>
      <c r="L136" s="49">
        <f t="shared" si="11"/>
        <v>12.8</v>
      </c>
      <c r="M136" s="33">
        <f t="shared" si="12"/>
        <v>0.95011556370154238</v>
      </c>
      <c r="N136" s="34">
        <f t="shared" si="13"/>
        <v>0.65260860712439761</v>
      </c>
    </row>
    <row r="137" spans="1:14" hidden="1" outlineLevel="1" x14ac:dyDescent="0.3">
      <c r="A137" s="36"/>
      <c r="B137" s="50">
        <v>308</v>
      </c>
      <c r="C137" s="42">
        <f t="shared" si="7"/>
        <v>-6.033519553072626</v>
      </c>
      <c r="D137" s="48"/>
      <c r="E137" s="20">
        <v>106</v>
      </c>
      <c r="F137" s="14">
        <v>94</v>
      </c>
      <c r="G137" s="49">
        <f t="shared" si="8"/>
        <v>12.76595744680851</v>
      </c>
      <c r="H137" s="33">
        <f t="shared" si="9"/>
        <v>0.46659036887049915</v>
      </c>
      <c r="I137" s="33">
        <f t="shared" si="10"/>
        <v>0.3973453945977935</v>
      </c>
      <c r="J137" s="20">
        <v>841</v>
      </c>
      <c r="K137" s="14">
        <v>895</v>
      </c>
      <c r="L137" s="49">
        <f t="shared" si="11"/>
        <v>-6.033519553072626</v>
      </c>
      <c r="M137" s="33">
        <f t="shared" si="12"/>
        <v>0.56670013409432418</v>
      </c>
      <c r="N137" s="34">
        <f t="shared" si="13"/>
        <v>0.46726776270106873</v>
      </c>
    </row>
    <row r="138" spans="1:14" hidden="1" outlineLevel="1" x14ac:dyDescent="0.3">
      <c r="A138" s="36"/>
      <c r="B138" s="50">
        <v>208</v>
      </c>
      <c r="C138" s="42">
        <f t="shared" ref="C138:C201" si="14">IF(K138=0,"",SUM(((J138-K138)/K138)*100))</f>
        <v>2.7814569536423841</v>
      </c>
      <c r="D138" s="48"/>
      <c r="E138" s="20">
        <v>161</v>
      </c>
      <c r="F138" s="14">
        <v>166</v>
      </c>
      <c r="G138" s="49">
        <f t="shared" ref="G138:G201" si="15">IF(F138=0,"",SUM(((E138-F138)/F138)*100))</f>
        <v>-3.0120481927710845</v>
      </c>
      <c r="H138" s="33">
        <f t="shared" ref="H138:H201" si="16">IF(E138=0,"",SUM((E138/CntPeriod)*100))</f>
        <v>0.70868914517122983</v>
      </c>
      <c r="I138" s="33">
        <f t="shared" ref="I138:I201" si="17">IF(F138=0,"",SUM((F138/CntPeriodPrevYear)*100))</f>
        <v>0.70169505854503944</v>
      </c>
      <c r="J138" s="20">
        <v>776</v>
      </c>
      <c r="K138" s="14">
        <v>755</v>
      </c>
      <c r="L138" s="49">
        <f t="shared" ref="L138:L201" si="18">IF(K138=0,"",SUM(((J138-K138)/K138)*100))</f>
        <v>2.7814569536423841</v>
      </c>
      <c r="M138" s="33">
        <f t="shared" ref="M138:M201" si="19">IF(J138=0,"",SUM((J138/CntYearAck)*100))</f>
        <v>0.52290048044850845</v>
      </c>
      <c r="N138" s="34">
        <f t="shared" ref="N138:N201" si="20">IF(K138=0,"",SUM((K138/CntPrevYearAck)*100))</f>
        <v>0.39417559870313618</v>
      </c>
    </row>
    <row r="139" spans="1:14" hidden="1" outlineLevel="1" x14ac:dyDescent="0.3">
      <c r="A139" s="36"/>
      <c r="B139" s="50">
        <v>2008</v>
      </c>
      <c r="C139" s="42">
        <f t="shared" si="14"/>
        <v>-28.197674418604652</v>
      </c>
      <c r="D139" s="48"/>
      <c r="E139" s="20">
        <v>289</v>
      </c>
      <c r="F139" s="14">
        <v>130</v>
      </c>
      <c r="G139" s="49">
        <f t="shared" si="15"/>
        <v>122.30769230769232</v>
      </c>
      <c r="H139" s="33">
        <f t="shared" si="16"/>
        <v>1.2721190245620213</v>
      </c>
      <c r="I139" s="33">
        <f t="shared" si="17"/>
        <v>0.54952022657141653</v>
      </c>
      <c r="J139" s="20">
        <v>741</v>
      </c>
      <c r="K139" s="14">
        <v>1032</v>
      </c>
      <c r="L139" s="49">
        <f t="shared" si="18"/>
        <v>-28.197674418604652</v>
      </c>
      <c r="M139" s="33">
        <f t="shared" si="19"/>
        <v>0.49931605156229991</v>
      </c>
      <c r="N139" s="34">
        <f t="shared" si="20"/>
        <v>0.53879366604190271</v>
      </c>
    </row>
    <row r="140" spans="1:14" hidden="1" outlineLevel="1" x14ac:dyDescent="0.3">
      <c r="A140" s="36"/>
      <c r="B140" s="50">
        <v>5008</v>
      </c>
      <c r="C140" s="42">
        <f t="shared" si="14"/>
        <v>-23.842592592592592</v>
      </c>
      <c r="D140" s="48"/>
      <c r="E140" s="20">
        <v>38</v>
      </c>
      <c r="F140" s="14">
        <v>90</v>
      </c>
      <c r="G140" s="49">
        <f t="shared" si="15"/>
        <v>-57.777777777777771</v>
      </c>
      <c r="H140" s="33">
        <f t="shared" si="16"/>
        <v>0.16726824544414121</v>
      </c>
      <c r="I140" s="33">
        <f t="shared" si="17"/>
        <v>0.38043707993405756</v>
      </c>
      <c r="J140" s="20">
        <v>329</v>
      </c>
      <c r="K140" s="14">
        <v>432</v>
      </c>
      <c r="L140" s="49">
        <f t="shared" si="18"/>
        <v>-23.842592592592592</v>
      </c>
      <c r="M140" s="33">
        <f t="shared" si="19"/>
        <v>0.2216936315303599</v>
      </c>
      <c r="N140" s="34">
        <f t="shared" si="20"/>
        <v>0.22554153462219181</v>
      </c>
    </row>
    <row r="141" spans="1:14" hidden="1" outlineLevel="1" x14ac:dyDescent="0.3">
      <c r="A141" s="36"/>
      <c r="B141" s="50">
        <v>508</v>
      </c>
      <c r="C141" s="42">
        <f t="shared" si="14"/>
        <v>-31.74061433447099</v>
      </c>
      <c r="D141" s="48"/>
      <c r="E141" s="20">
        <v>10</v>
      </c>
      <c r="F141" s="14">
        <v>57</v>
      </c>
      <c r="G141" s="49">
        <f t="shared" si="15"/>
        <v>-82.456140350877192</v>
      </c>
      <c r="H141" s="33">
        <f t="shared" si="16"/>
        <v>4.4017959327405584E-2</v>
      </c>
      <c r="I141" s="33">
        <f t="shared" si="17"/>
        <v>0.24094348395823648</v>
      </c>
      <c r="J141" s="20">
        <v>200</v>
      </c>
      <c r="K141" s="14">
        <v>293</v>
      </c>
      <c r="L141" s="49">
        <f t="shared" si="18"/>
        <v>-31.74061433447099</v>
      </c>
      <c r="M141" s="33">
        <f t="shared" si="19"/>
        <v>0.1347681650640486</v>
      </c>
      <c r="N141" s="34">
        <f t="shared" si="20"/>
        <v>0.1529714575099588</v>
      </c>
    </row>
    <row r="142" spans="1:14" hidden="1" outlineLevel="1" x14ac:dyDescent="0.3">
      <c r="A142" s="36"/>
      <c r="B142" s="50" t="s">
        <v>150</v>
      </c>
      <c r="C142" s="42">
        <f t="shared" si="14"/>
        <v>9.7222222222222232</v>
      </c>
      <c r="D142" s="48"/>
      <c r="E142" s="20">
        <v>17</v>
      </c>
      <c r="F142" s="14">
        <v>13</v>
      </c>
      <c r="G142" s="49">
        <f t="shared" si="15"/>
        <v>30.76923076923077</v>
      </c>
      <c r="H142" s="33">
        <f t="shared" si="16"/>
        <v>7.4830530856589486E-2</v>
      </c>
      <c r="I142" s="33">
        <f t="shared" si="17"/>
        <v>5.495202265714165E-2</v>
      </c>
      <c r="J142" s="20">
        <v>79</v>
      </c>
      <c r="K142" s="14">
        <v>72</v>
      </c>
      <c r="L142" s="49">
        <f t="shared" si="18"/>
        <v>9.7222222222222232</v>
      </c>
      <c r="M142" s="33">
        <f t="shared" si="19"/>
        <v>5.3233425200299181E-2</v>
      </c>
      <c r="N142" s="34">
        <f t="shared" si="20"/>
        <v>3.7590255770365309E-2</v>
      </c>
    </row>
    <row r="143" spans="1:14" hidden="1" outlineLevel="1" x14ac:dyDescent="0.3">
      <c r="A143" s="36"/>
      <c r="B143" s="50" t="s">
        <v>151</v>
      </c>
      <c r="C143" s="42">
        <f t="shared" si="14"/>
        <v>-12.727272727272727</v>
      </c>
      <c r="D143" s="48"/>
      <c r="E143" s="20">
        <v>9</v>
      </c>
      <c r="F143" s="14">
        <v>15</v>
      </c>
      <c r="G143" s="49">
        <f t="shared" si="15"/>
        <v>-40</v>
      </c>
      <c r="H143" s="33">
        <f t="shared" si="16"/>
        <v>3.9616163394665026E-2</v>
      </c>
      <c r="I143" s="33">
        <f t="shared" si="17"/>
        <v>6.3406179989009603E-2</v>
      </c>
      <c r="J143" s="20">
        <v>48</v>
      </c>
      <c r="K143" s="14">
        <v>55</v>
      </c>
      <c r="L143" s="49">
        <f t="shared" si="18"/>
        <v>-12.727272727272727</v>
      </c>
      <c r="M143" s="33">
        <f t="shared" si="19"/>
        <v>3.2344359615371659E-2</v>
      </c>
      <c r="N143" s="34">
        <f t="shared" si="20"/>
        <v>2.8714778713473495E-2</v>
      </c>
    </row>
    <row r="144" spans="1:14" hidden="1" outlineLevel="1" x14ac:dyDescent="0.3">
      <c r="A144" s="36"/>
      <c r="B144" s="50">
        <v>108</v>
      </c>
      <c r="C144" s="42">
        <f t="shared" si="14"/>
        <v>-77.852348993288587</v>
      </c>
      <c r="D144" s="48"/>
      <c r="E144" s="20">
        <v>5</v>
      </c>
      <c r="F144" s="14">
        <v>48</v>
      </c>
      <c r="G144" s="49">
        <f t="shared" si="15"/>
        <v>-89.583333333333343</v>
      </c>
      <c r="H144" s="33">
        <f t="shared" si="16"/>
        <v>2.2008979663702792E-2</v>
      </c>
      <c r="I144" s="33">
        <f t="shared" si="17"/>
        <v>0.20289977596483072</v>
      </c>
      <c r="J144" s="20">
        <v>33</v>
      </c>
      <c r="K144" s="14">
        <v>149</v>
      </c>
      <c r="L144" s="49">
        <f t="shared" si="18"/>
        <v>-77.852348993288587</v>
      </c>
      <c r="M144" s="33">
        <f t="shared" si="19"/>
        <v>2.2236747235568014E-2</v>
      </c>
      <c r="N144" s="34">
        <f t="shared" si="20"/>
        <v>7.7790945969228198E-2</v>
      </c>
    </row>
    <row r="145" spans="1:14" hidden="1" outlineLevel="1" x14ac:dyDescent="0.3">
      <c r="A145" s="36"/>
      <c r="B145" s="50" t="s">
        <v>152</v>
      </c>
      <c r="C145" s="42">
        <f t="shared" si="14"/>
        <v>-92.452830188679243</v>
      </c>
      <c r="D145" s="48"/>
      <c r="E145" s="20">
        <v>3</v>
      </c>
      <c r="F145" s="14">
        <v>31</v>
      </c>
      <c r="G145" s="49">
        <f t="shared" si="15"/>
        <v>-90.322580645161281</v>
      </c>
      <c r="H145" s="33">
        <f t="shared" si="16"/>
        <v>1.3205387798221675E-2</v>
      </c>
      <c r="I145" s="33">
        <f t="shared" si="17"/>
        <v>0.13103943864395318</v>
      </c>
      <c r="J145" s="20">
        <v>8</v>
      </c>
      <c r="K145" s="14">
        <v>106</v>
      </c>
      <c r="L145" s="49">
        <f t="shared" si="18"/>
        <v>-92.452830188679243</v>
      </c>
      <c r="M145" s="33">
        <f t="shared" si="19"/>
        <v>5.3907266025619432E-3</v>
      </c>
      <c r="N145" s="34">
        <f t="shared" si="20"/>
        <v>5.5341209884148923E-2</v>
      </c>
    </row>
    <row r="146" spans="1:14" hidden="1" outlineLevel="1" x14ac:dyDescent="0.3">
      <c r="A146" s="36"/>
      <c r="B146" s="50" t="s">
        <v>153</v>
      </c>
      <c r="C146" s="42">
        <f t="shared" si="14"/>
        <v>-100</v>
      </c>
      <c r="D146" s="48"/>
      <c r="E146" s="20">
        <v>0</v>
      </c>
      <c r="F146" s="14">
        <v>1</v>
      </c>
      <c r="G146" s="49">
        <f t="shared" si="15"/>
        <v>-100</v>
      </c>
      <c r="H146" s="33" t="str">
        <f t="shared" si="16"/>
        <v/>
      </c>
      <c r="I146" s="33">
        <f t="shared" si="17"/>
        <v>4.2270786659339733E-3</v>
      </c>
      <c r="J146" s="20">
        <v>0</v>
      </c>
      <c r="K146" s="14">
        <v>6</v>
      </c>
      <c r="L146" s="49">
        <f t="shared" si="18"/>
        <v>-100</v>
      </c>
      <c r="M146" s="33" t="str">
        <f t="shared" si="19"/>
        <v/>
      </c>
      <c r="N146" s="34">
        <f t="shared" si="20"/>
        <v>3.132521314197109E-3</v>
      </c>
    </row>
    <row r="147" spans="1:14" hidden="1" outlineLevel="1" x14ac:dyDescent="0.3">
      <c r="A147" s="36"/>
      <c r="B147" s="50" t="s">
        <v>154</v>
      </c>
      <c r="C147" s="42">
        <f t="shared" si="14"/>
        <v>-100</v>
      </c>
      <c r="D147" s="48"/>
      <c r="E147" s="20">
        <v>0</v>
      </c>
      <c r="F147" s="14">
        <v>0</v>
      </c>
      <c r="G147" s="49" t="str">
        <f t="shared" si="15"/>
        <v/>
      </c>
      <c r="H147" s="33" t="str">
        <f t="shared" si="16"/>
        <v/>
      </c>
      <c r="I147" s="33" t="str">
        <f t="shared" si="17"/>
        <v/>
      </c>
      <c r="J147" s="20">
        <v>0</v>
      </c>
      <c r="K147" s="14">
        <v>4</v>
      </c>
      <c r="L147" s="49">
        <f t="shared" si="18"/>
        <v>-100</v>
      </c>
      <c r="M147" s="33" t="str">
        <f t="shared" si="19"/>
        <v/>
      </c>
      <c r="N147" s="34">
        <f t="shared" si="20"/>
        <v>2.0883475427980725E-3</v>
      </c>
    </row>
    <row r="148" spans="1:14" collapsed="1" x14ac:dyDescent="0.3">
      <c r="A148" s="36" t="s">
        <v>155</v>
      </c>
      <c r="B148" s="1" t="s">
        <v>156</v>
      </c>
      <c r="C148" s="42">
        <f t="shared" si="14"/>
        <v>-38.389647735442125</v>
      </c>
      <c r="D148" s="48"/>
      <c r="E148" s="20">
        <v>535</v>
      </c>
      <c r="F148" s="14">
        <v>518</v>
      </c>
      <c r="G148" s="49">
        <f t="shared" si="15"/>
        <v>3.2818532818532815</v>
      </c>
      <c r="H148" s="33">
        <f t="shared" si="16"/>
        <v>2.3549608240161986</v>
      </c>
      <c r="I148" s="33">
        <f t="shared" si="17"/>
        <v>2.1896267489537982</v>
      </c>
      <c r="J148" s="20">
        <v>4285</v>
      </c>
      <c r="K148" s="14">
        <v>6955</v>
      </c>
      <c r="L148" s="49">
        <f t="shared" si="18"/>
        <v>-38.389647735442125</v>
      </c>
      <c r="M148" s="33">
        <f t="shared" si="19"/>
        <v>2.8874079364972407</v>
      </c>
      <c r="N148" s="34">
        <f t="shared" si="20"/>
        <v>3.6311142900401485</v>
      </c>
    </row>
    <row r="149" spans="1:14" hidden="1" outlineLevel="1" x14ac:dyDescent="0.3">
      <c r="A149" s="36"/>
      <c r="B149" s="50" t="s">
        <v>157</v>
      </c>
      <c r="C149" s="42">
        <f t="shared" si="14"/>
        <v>-35.693215339233035</v>
      </c>
      <c r="D149" s="48"/>
      <c r="E149" s="20">
        <v>151</v>
      </c>
      <c r="F149" s="14">
        <v>150</v>
      </c>
      <c r="G149" s="49">
        <f t="shared" si="15"/>
        <v>0.66666666666666674</v>
      </c>
      <c r="H149" s="33">
        <f t="shared" si="16"/>
        <v>0.66467118584382423</v>
      </c>
      <c r="I149" s="33">
        <f t="shared" si="17"/>
        <v>0.63406179989009592</v>
      </c>
      <c r="J149" s="20">
        <v>1308</v>
      </c>
      <c r="K149" s="14">
        <v>2034</v>
      </c>
      <c r="L149" s="49">
        <f t="shared" si="18"/>
        <v>-35.693215339233035</v>
      </c>
      <c r="M149" s="33">
        <f t="shared" si="19"/>
        <v>0.88138379951887769</v>
      </c>
      <c r="N149" s="34">
        <f t="shared" si="20"/>
        <v>1.0619247255128199</v>
      </c>
    </row>
    <row r="150" spans="1:14" hidden="1" outlineLevel="1" x14ac:dyDescent="0.3">
      <c r="A150" s="36"/>
      <c r="B150" s="50" t="s">
        <v>158</v>
      </c>
      <c r="C150" s="42">
        <f t="shared" si="14"/>
        <v>-10.541110330288124</v>
      </c>
      <c r="D150" s="48"/>
      <c r="E150" s="20">
        <v>136</v>
      </c>
      <c r="F150" s="14">
        <v>122</v>
      </c>
      <c r="G150" s="49">
        <f t="shared" si="15"/>
        <v>11.475409836065573</v>
      </c>
      <c r="H150" s="33">
        <f t="shared" si="16"/>
        <v>0.59864424685271589</v>
      </c>
      <c r="I150" s="33">
        <f t="shared" si="17"/>
        <v>0.51570359724394477</v>
      </c>
      <c r="J150" s="20">
        <v>1273</v>
      </c>
      <c r="K150" s="14">
        <v>1423</v>
      </c>
      <c r="L150" s="49">
        <f t="shared" si="18"/>
        <v>-10.541110330288124</v>
      </c>
      <c r="M150" s="33">
        <f t="shared" si="19"/>
        <v>0.8577993706326692</v>
      </c>
      <c r="N150" s="34">
        <f t="shared" si="20"/>
        <v>0.74292963835041426</v>
      </c>
    </row>
    <row r="151" spans="1:14" hidden="1" outlineLevel="1" x14ac:dyDescent="0.3">
      <c r="A151" s="36"/>
      <c r="B151" s="50" t="s">
        <v>159</v>
      </c>
      <c r="C151" s="42">
        <f t="shared" si="14"/>
        <v>-40.826549780839073</v>
      </c>
      <c r="D151" s="48"/>
      <c r="E151" s="20">
        <v>149</v>
      </c>
      <c r="F151" s="14">
        <v>97</v>
      </c>
      <c r="G151" s="49">
        <f t="shared" si="15"/>
        <v>53.608247422680414</v>
      </c>
      <c r="H151" s="33">
        <f t="shared" si="16"/>
        <v>0.65586759397834316</v>
      </c>
      <c r="I151" s="33">
        <f t="shared" si="17"/>
        <v>0.41002663059559541</v>
      </c>
      <c r="J151" s="20">
        <v>945</v>
      </c>
      <c r="K151" s="14">
        <v>1597</v>
      </c>
      <c r="L151" s="49">
        <f t="shared" si="18"/>
        <v>-40.826549780839073</v>
      </c>
      <c r="M151" s="33">
        <f t="shared" si="19"/>
        <v>0.63677957992762957</v>
      </c>
      <c r="N151" s="34">
        <f t="shared" si="20"/>
        <v>0.83377275646213045</v>
      </c>
    </row>
    <row r="152" spans="1:14" hidden="1" outlineLevel="1" x14ac:dyDescent="0.3">
      <c r="A152" s="36"/>
      <c r="B152" s="50" t="s">
        <v>160</v>
      </c>
      <c r="C152" s="42">
        <f t="shared" si="14"/>
        <v>71.171171171171167</v>
      </c>
      <c r="D152" s="48"/>
      <c r="E152" s="20">
        <v>23</v>
      </c>
      <c r="F152" s="14">
        <v>7</v>
      </c>
      <c r="G152" s="49">
        <f t="shared" si="15"/>
        <v>228.57142857142856</v>
      </c>
      <c r="H152" s="33">
        <f t="shared" si="16"/>
        <v>0.10124130645303284</v>
      </c>
      <c r="I152" s="33">
        <f t="shared" si="17"/>
        <v>2.9589550661537813E-2</v>
      </c>
      <c r="J152" s="20">
        <v>190</v>
      </c>
      <c r="K152" s="14">
        <v>111</v>
      </c>
      <c r="L152" s="49">
        <f t="shared" si="18"/>
        <v>71.171171171171167</v>
      </c>
      <c r="M152" s="33">
        <f t="shared" si="19"/>
        <v>0.12802975681084613</v>
      </c>
      <c r="N152" s="34">
        <f t="shared" si="20"/>
        <v>5.7951644312646509E-2</v>
      </c>
    </row>
    <row r="153" spans="1:14" hidden="1" outlineLevel="1" x14ac:dyDescent="0.3">
      <c r="A153" s="36"/>
      <c r="B153" s="50" t="s">
        <v>161</v>
      </c>
      <c r="C153" s="42">
        <f t="shared" si="14"/>
        <v>-71.916790490341754</v>
      </c>
      <c r="D153" s="48"/>
      <c r="E153" s="20">
        <v>32</v>
      </c>
      <c r="F153" s="14">
        <v>44</v>
      </c>
      <c r="G153" s="49">
        <f t="shared" si="15"/>
        <v>-27.27272727272727</v>
      </c>
      <c r="H153" s="33">
        <f t="shared" si="16"/>
        <v>0.14085746984769787</v>
      </c>
      <c r="I153" s="33">
        <f t="shared" si="17"/>
        <v>0.18599146130109481</v>
      </c>
      <c r="J153" s="20">
        <v>189</v>
      </c>
      <c r="K153" s="14">
        <v>673</v>
      </c>
      <c r="L153" s="49">
        <f t="shared" si="18"/>
        <v>-71.916790490341754</v>
      </c>
      <c r="M153" s="33">
        <f t="shared" si="19"/>
        <v>0.1273559159855259</v>
      </c>
      <c r="N153" s="34">
        <f t="shared" si="20"/>
        <v>0.3513644740757757</v>
      </c>
    </row>
    <row r="154" spans="1:14" hidden="1" outlineLevel="1" x14ac:dyDescent="0.3">
      <c r="A154" s="36"/>
      <c r="B154" s="50" t="s">
        <v>162</v>
      </c>
      <c r="C154" s="42">
        <f t="shared" si="14"/>
        <v>39.080459770114942</v>
      </c>
      <c r="D154" s="48"/>
      <c r="E154" s="20">
        <v>13</v>
      </c>
      <c r="F154" s="14">
        <v>14</v>
      </c>
      <c r="G154" s="49">
        <f t="shared" si="15"/>
        <v>-7.1428571428571423</v>
      </c>
      <c r="H154" s="33">
        <f t="shared" si="16"/>
        <v>5.7223347125627252E-2</v>
      </c>
      <c r="I154" s="33">
        <f t="shared" si="17"/>
        <v>5.9179101323075627E-2</v>
      </c>
      <c r="J154" s="20">
        <v>121</v>
      </c>
      <c r="K154" s="14">
        <v>87</v>
      </c>
      <c r="L154" s="49">
        <f t="shared" si="18"/>
        <v>39.080459770114942</v>
      </c>
      <c r="M154" s="33">
        <f t="shared" si="19"/>
        <v>8.1534739863749386E-2</v>
      </c>
      <c r="N154" s="34">
        <f t="shared" si="20"/>
        <v>4.5421559055858075E-2</v>
      </c>
    </row>
    <row r="155" spans="1:14" hidden="1" outlineLevel="1" x14ac:dyDescent="0.3">
      <c r="A155" s="36"/>
      <c r="B155" s="50" t="s">
        <v>163</v>
      </c>
      <c r="C155" s="42">
        <f t="shared" si="14"/>
        <v>-33.582089552238806</v>
      </c>
      <c r="D155" s="48"/>
      <c r="E155" s="20">
        <v>18</v>
      </c>
      <c r="F155" s="14">
        <v>23</v>
      </c>
      <c r="G155" s="49">
        <f t="shared" si="15"/>
        <v>-21.739130434782609</v>
      </c>
      <c r="H155" s="33">
        <f t="shared" si="16"/>
        <v>7.9232326789330051E-2</v>
      </c>
      <c r="I155" s="33">
        <f t="shared" si="17"/>
        <v>9.7222809316481376E-2</v>
      </c>
      <c r="J155" s="20">
        <v>89</v>
      </c>
      <c r="K155" s="14">
        <v>134</v>
      </c>
      <c r="L155" s="49">
        <f t="shared" si="18"/>
        <v>-33.582089552238806</v>
      </c>
      <c r="M155" s="33">
        <f t="shared" si="19"/>
        <v>5.997183345350162E-2</v>
      </c>
      <c r="N155" s="34">
        <f t="shared" si="20"/>
        <v>6.9959642683735418E-2</v>
      </c>
    </row>
    <row r="156" spans="1:14" hidden="1" outlineLevel="1" x14ac:dyDescent="0.3">
      <c r="A156" s="36"/>
      <c r="B156" s="50" t="s">
        <v>164</v>
      </c>
      <c r="C156" s="42">
        <f t="shared" si="14"/>
        <v>31.818181818181817</v>
      </c>
      <c r="D156" s="48"/>
      <c r="E156" s="20">
        <v>7</v>
      </c>
      <c r="F156" s="14">
        <v>4</v>
      </c>
      <c r="G156" s="49">
        <f t="shared" si="15"/>
        <v>75</v>
      </c>
      <c r="H156" s="33">
        <f t="shared" si="16"/>
        <v>3.0812571529183909E-2</v>
      </c>
      <c r="I156" s="33">
        <f t="shared" si="17"/>
        <v>1.6908314663735893E-2</v>
      </c>
      <c r="J156" s="20">
        <v>87</v>
      </c>
      <c r="K156" s="14">
        <v>66</v>
      </c>
      <c r="L156" s="49">
        <f t="shared" si="18"/>
        <v>31.818181818181817</v>
      </c>
      <c r="M156" s="33">
        <f t="shared" si="19"/>
        <v>5.8624151802861124E-2</v>
      </c>
      <c r="N156" s="34">
        <f t="shared" si="20"/>
        <v>3.4457734456168197E-2</v>
      </c>
    </row>
    <row r="157" spans="1:14" hidden="1" outlineLevel="1" x14ac:dyDescent="0.3">
      <c r="A157" s="36"/>
      <c r="B157" s="50" t="s">
        <v>165</v>
      </c>
      <c r="C157" s="42">
        <f t="shared" si="14"/>
        <v>-88.040345821325644</v>
      </c>
      <c r="D157" s="48"/>
      <c r="E157" s="20">
        <v>6</v>
      </c>
      <c r="F157" s="14">
        <v>36</v>
      </c>
      <c r="G157" s="49">
        <f t="shared" si="15"/>
        <v>-83.333333333333343</v>
      </c>
      <c r="H157" s="33">
        <f t="shared" si="16"/>
        <v>2.641077559644335E-2</v>
      </c>
      <c r="I157" s="33">
        <f t="shared" si="17"/>
        <v>0.15217483197362303</v>
      </c>
      <c r="J157" s="20">
        <v>83</v>
      </c>
      <c r="K157" s="14">
        <v>694</v>
      </c>
      <c r="L157" s="49">
        <f t="shared" si="18"/>
        <v>-88.040345821325644</v>
      </c>
      <c r="M157" s="33">
        <f t="shared" si="19"/>
        <v>5.5928788501580153E-2</v>
      </c>
      <c r="N157" s="34">
        <f t="shared" si="20"/>
        <v>0.36232829867546557</v>
      </c>
    </row>
    <row r="158" spans="1:14" hidden="1" outlineLevel="1" x14ac:dyDescent="0.3">
      <c r="A158" s="36"/>
      <c r="B158" s="50" t="s">
        <v>166</v>
      </c>
      <c r="C158" s="42">
        <f t="shared" si="14"/>
        <v>-100</v>
      </c>
      <c r="D158" s="48"/>
      <c r="E158" s="20">
        <v>0</v>
      </c>
      <c r="F158" s="14">
        <v>17</v>
      </c>
      <c r="G158" s="49">
        <f t="shared" si="15"/>
        <v>-100</v>
      </c>
      <c r="H158" s="33" t="str">
        <f t="shared" si="16"/>
        <v/>
      </c>
      <c r="I158" s="33">
        <f t="shared" si="17"/>
        <v>7.1860337320877543E-2</v>
      </c>
      <c r="J158" s="20">
        <v>0</v>
      </c>
      <c r="K158" s="14">
        <v>91</v>
      </c>
      <c r="L158" s="49">
        <f t="shared" si="18"/>
        <v>-100</v>
      </c>
      <c r="M158" s="33" t="str">
        <f t="shared" si="19"/>
        <v/>
      </c>
      <c r="N158" s="34">
        <f t="shared" si="20"/>
        <v>4.750990659865615E-2</v>
      </c>
    </row>
    <row r="159" spans="1:14" hidden="1" outlineLevel="1" x14ac:dyDescent="0.3">
      <c r="A159" s="36"/>
      <c r="B159" s="50" t="s">
        <v>167</v>
      </c>
      <c r="C159" s="42">
        <f t="shared" si="14"/>
        <v>-100</v>
      </c>
      <c r="D159" s="48"/>
      <c r="E159" s="20">
        <v>0</v>
      </c>
      <c r="F159" s="14">
        <v>4</v>
      </c>
      <c r="G159" s="49">
        <f t="shared" si="15"/>
        <v>-100</v>
      </c>
      <c r="H159" s="33" t="str">
        <f t="shared" si="16"/>
        <v/>
      </c>
      <c r="I159" s="33">
        <f t="shared" si="17"/>
        <v>1.6908314663735893E-2</v>
      </c>
      <c r="J159" s="20">
        <v>0</v>
      </c>
      <c r="K159" s="14">
        <v>45</v>
      </c>
      <c r="L159" s="49">
        <f t="shared" si="18"/>
        <v>-100</v>
      </c>
      <c r="M159" s="33" t="str">
        <f t="shared" si="19"/>
        <v/>
      </c>
      <c r="N159" s="34">
        <f t="shared" si="20"/>
        <v>2.3493909856478316E-2</v>
      </c>
    </row>
    <row r="160" spans="1:14" collapsed="1" x14ac:dyDescent="0.3">
      <c r="A160" s="36" t="s">
        <v>168</v>
      </c>
      <c r="B160" s="1" t="s">
        <v>169</v>
      </c>
      <c r="C160" s="42">
        <f t="shared" si="14"/>
        <v>-17.893719806763286</v>
      </c>
      <c r="D160" s="48"/>
      <c r="E160" s="20">
        <v>581</v>
      </c>
      <c r="F160" s="14">
        <v>843</v>
      </c>
      <c r="G160" s="49">
        <f t="shared" si="15"/>
        <v>-31.079478054567023</v>
      </c>
      <c r="H160" s="33">
        <f t="shared" si="16"/>
        <v>2.5574434369222643</v>
      </c>
      <c r="I160" s="33">
        <f t="shared" si="17"/>
        <v>3.5634273153823393</v>
      </c>
      <c r="J160" s="20">
        <v>4249</v>
      </c>
      <c r="K160" s="14">
        <v>5175</v>
      </c>
      <c r="L160" s="49">
        <f t="shared" si="18"/>
        <v>-17.893719806763286</v>
      </c>
      <c r="M160" s="33">
        <f t="shared" si="19"/>
        <v>2.8631496667857119</v>
      </c>
      <c r="N160" s="34">
        <f t="shared" si="20"/>
        <v>2.7017996334950065</v>
      </c>
    </row>
    <row r="161" spans="1:14" hidden="1" outlineLevel="1" x14ac:dyDescent="0.3">
      <c r="A161" s="36"/>
      <c r="B161" s="50" t="s">
        <v>170</v>
      </c>
      <c r="C161" s="42">
        <f t="shared" si="14"/>
        <v>-8.579710144927537</v>
      </c>
      <c r="D161" s="48"/>
      <c r="E161" s="20">
        <v>148</v>
      </c>
      <c r="F161" s="14">
        <v>264</v>
      </c>
      <c r="G161" s="49">
        <f t="shared" si="15"/>
        <v>-43.939393939393938</v>
      </c>
      <c r="H161" s="33">
        <f t="shared" si="16"/>
        <v>0.65146579804560267</v>
      </c>
      <c r="I161" s="33">
        <f t="shared" si="17"/>
        <v>1.1159487678065689</v>
      </c>
      <c r="J161" s="20">
        <v>1577</v>
      </c>
      <c r="K161" s="14">
        <v>1725</v>
      </c>
      <c r="L161" s="49">
        <f t="shared" si="18"/>
        <v>-8.579710144927537</v>
      </c>
      <c r="M161" s="33">
        <f t="shared" si="19"/>
        <v>1.062646981530023</v>
      </c>
      <c r="N161" s="34">
        <f t="shared" si="20"/>
        <v>0.90059987783166884</v>
      </c>
    </row>
    <row r="162" spans="1:14" hidden="1" outlineLevel="1" x14ac:dyDescent="0.3">
      <c r="A162" s="36"/>
      <c r="B162" s="50" t="s">
        <v>171</v>
      </c>
      <c r="C162" s="42">
        <f t="shared" si="14"/>
        <v>10.372960372960373</v>
      </c>
      <c r="D162" s="48"/>
      <c r="E162" s="20">
        <v>83</v>
      </c>
      <c r="F162" s="14">
        <v>139</v>
      </c>
      <c r="G162" s="49">
        <f t="shared" si="15"/>
        <v>-40.28776978417266</v>
      </c>
      <c r="H162" s="33">
        <f t="shared" si="16"/>
        <v>0.36534906241746634</v>
      </c>
      <c r="I162" s="33">
        <f t="shared" si="17"/>
        <v>0.58756393456482225</v>
      </c>
      <c r="J162" s="20">
        <v>947</v>
      </c>
      <c r="K162" s="14">
        <v>858</v>
      </c>
      <c r="L162" s="49">
        <f t="shared" si="18"/>
        <v>10.372960372960373</v>
      </c>
      <c r="M162" s="33">
        <f t="shared" si="19"/>
        <v>0.63812726157826993</v>
      </c>
      <c r="N162" s="34">
        <f t="shared" si="20"/>
        <v>0.44795054793018657</v>
      </c>
    </row>
    <row r="163" spans="1:14" hidden="1" outlineLevel="1" x14ac:dyDescent="0.3">
      <c r="A163" s="36"/>
      <c r="B163" s="50" t="s">
        <v>172</v>
      </c>
      <c r="C163" s="42">
        <f t="shared" si="14"/>
        <v>-22.869955156950674</v>
      </c>
      <c r="D163" s="48"/>
      <c r="E163" s="20">
        <v>76</v>
      </c>
      <c r="F163" s="14">
        <v>114</v>
      </c>
      <c r="G163" s="49">
        <f t="shared" si="15"/>
        <v>-33.333333333333329</v>
      </c>
      <c r="H163" s="33">
        <f t="shared" si="16"/>
        <v>0.33453649088828241</v>
      </c>
      <c r="I163" s="33">
        <f t="shared" si="17"/>
        <v>0.48188696791647295</v>
      </c>
      <c r="J163" s="20">
        <v>688</v>
      </c>
      <c r="K163" s="14">
        <v>892</v>
      </c>
      <c r="L163" s="49">
        <f t="shared" si="18"/>
        <v>-22.869955156950674</v>
      </c>
      <c r="M163" s="33">
        <f t="shared" si="19"/>
        <v>0.46360248782032704</v>
      </c>
      <c r="N163" s="34">
        <f t="shared" si="20"/>
        <v>0.46570150204397015</v>
      </c>
    </row>
    <row r="164" spans="1:14" hidden="1" outlineLevel="1" x14ac:dyDescent="0.3">
      <c r="A164" s="36"/>
      <c r="B164" s="50" t="s">
        <v>173</v>
      </c>
      <c r="C164" s="42">
        <f t="shared" si="14"/>
        <v>-47.635933806146575</v>
      </c>
      <c r="D164" s="48"/>
      <c r="E164" s="20">
        <v>110</v>
      </c>
      <c r="F164" s="14">
        <v>129</v>
      </c>
      <c r="G164" s="49">
        <f t="shared" si="15"/>
        <v>-14.728682170542637</v>
      </c>
      <c r="H164" s="33">
        <f t="shared" si="16"/>
        <v>0.48419755260146141</v>
      </c>
      <c r="I164" s="33">
        <f t="shared" si="17"/>
        <v>0.54529314790548256</v>
      </c>
      <c r="J164" s="20">
        <v>443</v>
      </c>
      <c r="K164" s="14">
        <v>846</v>
      </c>
      <c r="L164" s="49">
        <f t="shared" si="18"/>
        <v>-47.635933806146575</v>
      </c>
      <c r="M164" s="33">
        <f t="shared" si="19"/>
        <v>0.29851148561686758</v>
      </c>
      <c r="N164" s="34">
        <f t="shared" si="20"/>
        <v>0.44168550530179235</v>
      </c>
    </row>
    <row r="165" spans="1:14" hidden="1" outlineLevel="1" x14ac:dyDescent="0.3">
      <c r="A165" s="36"/>
      <c r="B165" s="50" t="s">
        <v>174</v>
      </c>
      <c r="C165" s="42">
        <f t="shared" si="14"/>
        <v>-32.660550458715598</v>
      </c>
      <c r="D165" s="48"/>
      <c r="E165" s="20">
        <v>122</v>
      </c>
      <c r="F165" s="14">
        <v>127</v>
      </c>
      <c r="G165" s="49">
        <f t="shared" si="15"/>
        <v>-3.9370078740157481</v>
      </c>
      <c r="H165" s="33">
        <f t="shared" si="16"/>
        <v>0.53701910379434803</v>
      </c>
      <c r="I165" s="33">
        <f t="shared" si="17"/>
        <v>0.53683899057361462</v>
      </c>
      <c r="J165" s="20">
        <v>367</v>
      </c>
      <c r="K165" s="14">
        <v>545</v>
      </c>
      <c r="L165" s="49">
        <f t="shared" si="18"/>
        <v>-32.660550458715598</v>
      </c>
      <c r="M165" s="33">
        <f t="shared" si="19"/>
        <v>0.24729958289252912</v>
      </c>
      <c r="N165" s="34">
        <f t="shared" si="20"/>
        <v>0.28453735270623737</v>
      </c>
    </row>
    <row r="166" spans="1:14" hidden="1" outlineLevel="1" x14ac:dyDescent="0.3">
      <c r="A166" s="36"/>
      <c r="B166" s="50" t="s">
        <v>175</v>
      </c>
      <c r="C166" s="42">
        <f t="shared" si="14"/>
        <v>-51.779935275080902</v>
      </c>
      <c r="D166" s="48"/>
      <c r="E166" s="20">
        <v>27</v>
      </c>
      <c r="F166" s="14">
        <v>70</v>
      </c>
      <c r="G166" s="49">
        <f t="shared" si="15"/>
        <v>-61.428571428571431</v>
      </c>
      <c r="H166" s="33">
        <f t="shared" si="16"/>
        <v>0.11884849018399507</v>
      </c>
      <c r="I166" s="33">
        <f t="shared" si="17"/>
        <v>0.29589550661537811</v>
      </c>
      <c r="J166" s="20">
        <v>149</v>
      </c>
      <c r="K166" s="14">
        <v>309</v>
      </c>
      <c r="L166" s="49">
        <f t="shared" si="18"/>
        <v>-51.779935275080902</v>
      </c>
      <c r="M166" s="33">
        <f t="shared" si="19"/>
        <v>0.10040228297271618</v>
      </c>
      <c r="N166" s="34">
        <f t="shared" si="20"/>
        <v>0.1613248476811511</v>
      </c>
    </row>
    <row r="167" spans="1:14" hidden="1" outlineLevel="1" x14ac:dyDescent="0.3">
      <c r="A167" s="36"/>
      <c r="B167" s="50" t="s">
        <v>176</v>
      </c>
      <c r="C167" s="42" t="str">
        <f t="shared" si="14"/>
        <v/>
      </c>
      <c r="D167" s="48"/>
      <c r="E167" s="20">
        <v>15</v>
      </c>
      <c r="F167" s="14">
        <v>0</v>
      </c>
      <c r="G167" s="49" t="str">
        <f t="shared" si="15"/>
        <v/>
      </c>
      <c r="H167" s="33">
        <f t="shared" si="16"/>
        <v>6.6026938991108369E-2</v>
      </c>
      <c r="I167" s="33" t="str">
        <f t="shared" si="17"/>
        <v/>
      </c>
      <c r="J167" s="20">
        <v>78</v>
      </c>
      <c r="K167" s="14">
        <v>0</v>
      </c>
      <c r="L167" s="49" t="str">
        <f t="shared" si="18"/>
        <v/>
      </c>
      <c r="M167" s="33">
        <f t="shared" si="19"/>
        <v>5.2559584374978943E-2</v>
      </c>
      <c r="N167" s="34" t="str">
        <f t="shared" si="20"/>
        <v/>
      </c>
    </row>
    <row r="168" spans="1:14" collapsed="1" x14ac:dyDescent="0.3">
      <c r="A168" s="36" t="s">
        <v>177</v>
      </c>
      <c r="B168" s="1" t="s">
        <v>178</v>
      </c>
      <c r="C168" s="42">
        <f t="shared" si="14"/>
        <v>5.3767009624958515</v>
      </c>
      <c r="D168" s="48"/>
      <c r="E168" s="20">
        <v>473</v>
      </c>
      <c r="F168" s="14">
        <v>436</v>
      </c>
      <c r="G168" s="49">
        <f t="shared" si="15"/>
        <v>8.486238532110093</v>
      </c>
      <c r="H168" s="33">
        <f t="shared" si="16"/>
        <v>2.0820494761862838</v>
      </c>
      <c r="I168" s="33">
        <f t="shared" si="17"/>
        <v>1.8430062983472124</v>
      </c>
      <c r="J168" s="20">
        <v>3175</v>
      </c>
      <c r="K168" s="14">
        <v>3013</v>
      </c>
      <c r="L168" s="49">
        <f t="shared" si="18"/>
        <v>5.3767009624958515</v>
      </c>
      <c r="M168" s="33">
        <f t="shared" si="19"/>
        <v>2.139444620391771</v>
      </c>
      <c r="N168" s="34">
        <f t="shared" si="20"/>
        <v>1.573047786612648</v>
      </c>
    </row>
    <row r="169" spans="1:14" hidden="1" outlineLevel="1" x14ac:dyDescent="0.3">
      <c r="A169" s="36"/>
      <c r="B169" s="50" t="s">
        <v>179</v>
      </c>
      <c r="C169" s="42">
        <f t="shared" si="14"/>
        <v>31.495098039215684</v>
      </c>
      <c r="D169" s="48"/>
      <c r="E169" s="20">
        <v>161</v>
      </c>
      <c r="F169" s="14">
        <v>66</v>
      </c>
      <c r="G169" s="49">
        <f t="shared" si="15"/>
        <v>143.93939393939394</v>
      </c>
      <c r="H169" s="33">
        <f t="shared" si="16"/>
        <v>0.70868914517122983</v>
      </c>
      <c r="I169" s="33">
        <f t="shared" si="17"/>
        <v>0.27898719195164223</v>
      </c>
      <c r="J169" s="20">
        <v>1073</v>
      </c>
      <c r="K169" s="14">
        <v>816</v>
      </c>
      <c r="L169" s="49">
        <f t="shared" si="18"/>
        <v>31.495098039215684</v>
      </c>
      <c r="M169" s="33">
        <f t="shared" si="19"/>
        <v>0.72303120556862055</v>
      </c>
      <c r="N169" s="34">
        <f t="shared" si="20"/>
        <v>0.42602289873080684</v>
      </c>
    </row>
    <row r="170" spans="1:14" hidden="1" outlineLevel="1" x14ac:dyDescent="0.3">
      <c r="A170" s="36"/>
      <c r="B170" s="50" t="s">
        <v>180</v>
      </c>
      <c r="C170" s="42">
        <f t="shared" si="14"/>
        <v>18.245614035087719</v>
      </c>
      <c r="D170" s="48"/>
      <c r="E170" s="20">
        <v>48</v>
      </c>
      <c r="F170" s="14">
        <v>85</v>
      </c>
      <c r="G170" s="49">
        <f t="shared" si="15"/>
        <v>-43.529411764705884</v>
      </c>
      <c r="H170" s="33">
        <f t="shared" si="16"/>
        <v>0.2112862047715468</v>
      </c>
      <c r="I170" s="33">
        <f t="shared" si="17"/>
        <v>0.35930168660438772</v>
      </c>
      <c r="J170" s="20">
        <v>674</v>
      </c>
      <c r="K170" s="14">
        <v>570</v>
      </c>
      <c r="L170" s="49">
        <f t="shared" si="18"/>
        <v>18.245614035087719</v>
      </c>
      <c r="M170" s="33">
        <f t="shared" si="19"/>
        <v>0.45416871626584371</v>
      </c>
      <c r="N170" s="34">
        <f t="shared" si="20"/>
        <v>0.29758952484872536</v>
      </c>
    </row>
    <row r="171" spans="1:14" hidden="1" outlineLevel="1" x14ac:dyDescent="0.3">
      <c r="A171" s="36"/>
      <c r="B171" s="50" t="s">
        <v>181</v>
      </c>
      <c r="C171" s="42">
        <f t="shared" si="14"/>
        <v>51.877133105802045</v>
      </c>
      <c r="D171" s="48"/>
      <c r="E171" s="20">
        <v>108</v>
      </c>
      <c r="F171" s="14">
        <v>30</v>
      </c>
      <c r="G171" s="49">
        <f t="shared" si="15"/>
        <v>260</v>
      </c>
      <c r="H171" s="33">
        <f t="shared" si="16"/>
        <v>0.47539396073598028</v>
      </c>
      <c r="I171" s="33">
        <f t="shared" si="17"/>
        <v>0.12681235997801921</v>
      </c>
      <c r="J171" s="20">
        <v>445</v>
      </c>
      <c r="K171" s="14">
        <v>293</v>
      </c>
      <c r="L171" s="49">
        <f t="shared" si="18"/>
        <v>51.877133105802045</v>
      </c>
      <c r="M171" s="33">
        <f t="shared" si="19"/>
        <v>0.29985916726750805</v>
      </c>
      <c r="N171" s="34">
        <f t="shared" si="20"/>
        <v>0.1529714575099588</v>
      </c>
    </row>
    <row r="172" spans="1:14" hidden="1" outlineLevel="1" x14ac:dyDescent="0.3">
      <c r="A172" s="36"/>
      <c r="B172" s="50" t="s">
        <v>182</v>
      </c>
      <c r="C172" s="42">
        <f t="shared" si="14"/>
        <v>-24.489795918367346</v>
      </c>
      <c r="D172" s="48"/>
      <c r="E172" s="20">
        <v>61</v>
      </c>
      <c r="F172" s="14">
        <v>61</v>
      </c>
      <c r="G172" s="49">
        <f t="shared" si="15"/>
        <v>0</v>
      </c>
      <c r="H172" s="33">
        <f t="shared" si="16"/>
        <v>0.26850955189717401</v>
      </c>
      <c r="I172" s="33">
        <f t="shared" si="17"/>
        <v>0.25785179862197238</v>
      </c>
      <c r="J172" s="20">
        <v>407</v>
      </c>
      <c r="K172" s="14">
        <v>539</v>
      </c>
      <c r="L172" s="49">
        <f t="shared" si="18"/>
        <v>-24.489795918367346</v>
      </c>
      <c r="M172" s="33">
        <f t="shared" si="19"/>
        <v>0.27425321590533885</v>
      </c>
      <c r="N172" s="34">
        <f t="shared" si="20"/>
        <v>0.28140483139204026</v>
      </c>
    </row>
    <row r="173" spans="1:14" hidden="1" outlineLevel="1" x14ac:dyDescent="0.3">
      <c r="A173" s="36"/>
      <c r="B173" s="50" t="s">
        <v>183</v>
      </c>
      <c r="C173" s="42">
        <f t="shared" si="14"/>
        <v>-22.678185745140389</v>
      </c>
      <c r="D173" s="48"/>
      <c r="E173" s="20">
        <v>72</v>
      </c>
      <c r="F173" s="14">
        <v>78</v>
      </c>
      <c r="G173" s="49">
        <f t="shared" si="15"/>
        <v>-7.6923076923076925</v>
      </c>
      <c r="H173" s="33">
        <f t="shared" si="16"/>
        <v>0.31692930715732021</v>
      </c>
      <c r="I173" s="33">
        <f t="shared" si="17"/>
        <v>0.32971213594284987</v>
      </c>
      <c r="J173" s="20">
        <v>358</v>
      </c>
      <c r="K173" s="14">
        <v>463</v>
      </c>
      <c r="L173" s="49">
        <f t="shared" si="18"/>
        <v>-22.678185745140389</v>
      </c>
      <c r="M173" s="33">
        <f t="shared" si="19"/>
        <v>0.24123501546464693</v>
      </c>
      <c r="N173" s="34">
        <f t="shared" si="20"/>
        <v>0.24172622807887689</v>
      </c>
    </row>
    <row r="174" spans="1:14" hidden="1" outlineLevel="1" x14ac:dyDescent="0.3">
      <c r="A174" s="36"/>
      <c r="B174" s="50" t="s">
        <v>184</v>
      </c>
      <c r="C174" s="42">
        <f t="shared" si="14"/>
        <v>-28.4</v>
      </c>
      <c r="D174" s="48"/>
      <c r="E174" s="20">
        <v>13</v>
      </c>
      <c r="F174" s="14">
        <v>46</v>
      </c>
      <c r="G174" s="49">
        <f t="shared" si="15"/>
        <v>-71.739130434782609</v>
      </c>
      <c r="H174" s="33">
        <f t="shared" si="16"/>
        <v>5.7223347125627252E-2</v>
      </c>
      <c r="I174" s="33">
        <f t="shared" si="17"/>
        <v>0.19444561863296275</v>
      </c>
      <c r="J174" s="20">
        <v>179</v>
      </c>
      <c r="K174" s="14">
        <v>250</v>
      </c>
      <c r="L174" s="49">
        <f t="shared" si="18"/>
        <v>-28.4</v>
      </c>
      <c r="M174" s="33">
        <f t="shared" si="19"/>
        <v>0.12061750773232346</v>
      </c>
      <c r="N174" s="34">
        <f t="shared" si="20"/>
        <v>0.13052172142487953</v>
      </c>
    </row>
    <row r="175" spans="1:14" hidden="1" outlineLevel="1" x14ac:dyDescent="0.3">
      <c r="A175" s="36"/>
      <c r="B175" s="50" t="s">
        <v>185</v>
      </c>
      <c r="C175" s="42">
        <f t="shared" si="14"/>
        <v>-37.288135593220339</v>
      </c>
      <c r="D175" s="48"/>
      <c r="E175" s="20">
        <v>10</v>
      </c>
      <c r="F175" s="14">
        <v>51</v>
      </c>
      <c r="G175" s="49">
        <f t="shared" si="15"/>
        <v>-80.392156862745097</v>
      </c>
      <c r="H175" s="33">
        <f t="shared" si="16"/>
        <v>4.4017959327405584E-2</v>
      </c>
      <c r="I175" s="33">
        <f t="shared" si="17"/>
        <v>0.21558101196263263</v>
      </c>
      <c r="J175" s="20">
        <v>37</v>
      </c>
      <c r="K175" s="14">
        <v>59</v>
      </c>
      <c r="L175" s="49">
        <f t="shared" si="18"/>
        <v>-37.288135593220339</v>
      </c>
      <c r="M175" s="33">
        <f t="shared" si="19"/>
        <v>2.4932110536848986E-2</v>
      </c>
      <c r="N175" s="34">
        <f t="shared" si="20"/>
        <v>3.0803126256271567E-2</v>
      </c>
    </row>
    <row r="176" spans="1:14" hidden="1" outlineLevel="1" x14ac:dyDescent="0.3">
      <c r="A176" s="36"/>
      <c r="B176" s="50" t="s">
        <v>186</v>
      </c>
      <c r="C176" s="42" t="str">
        <f t="shared" si="14"/>
        <v/>
      </c>
      <c r="D176" s="48"/>
      <c r="E176" s="20">
        <v>0</v>
      </c>
      <c r="F176" s="14">
        <v>0</v>
      </c>
      <c r="G176" s="49" t="str">
        <f t="shared" si="15"/>
        <v/>
      </c>
      <c r="H176" s="33" t="str">
        <f t="shared" si="16"/>
        <v/>
      </c>
      <c r="I176" s="33" t="str">
        <f t="shared" si="17"/>
        <v/>
      </c>
      <c r="J176" s="20">
        <v>2</v>
      </c>
      <c r="K176" s="14">
        <v>0</v>
      </c>
      <c r="L176" s="49" t="str">
        <f t="shared" si="18"/>
        <v/>
      </c>
      <c r="M176" s="33">
        <f t="shared" si="19"/>
        <v>1.3476816506404858E-3</v>
      </c>
      <c r="N176" s="34" t="str">
        <f t="shared" si="20"/>
        <v/>
      </c>
    </row>
    <row r="177" spans="1:14" hidden="1" outlineLevel="1" x14ac:dyDescent="0.3">
      <c r="A177" s="36"/>
      <c r="B177" s="50" t="s">
        <v>187</v>
      </c>
      <c r="C177" s="42">
        <f t="shared" si="14"/>
        <v>-100</v>
      </c>
      <c r="D177" s="48"/>
      <c r="E177" s="20">
        <v>0</v>
      </c>
      <c r="F177" s="14">
        <v>19</v>
      </c>
      <c r="G177" s="49">
        <f t="shared" si="15"/>
        <v>-100</v>
      </c>
      <c r="H177" s="33" t="str">
        <f t="shared" si="16"/>
        <v/>
      </c>
      <c r="I177" s="33">
        <f t="shared" si="17"/>
        <v>8.0314494652745483E-2</v>
      </c>
      <c r="J177" s="20">
        <v>0</v>
      </c>
      <c r="K177" s="14">
        <v>23</v>
      </c>
      <c r="L177" s="49">
        <f t="shared" si="18"/>
        <v>-100</v>
      </c>
      <c r="M177" s="33" t="str">
        <f t="shared" si="19"/>
        <v/>
      </c>
      <c r="N177" s="34">
        <f t="shared" si="20"/>
        <v>1.2007998371088917E-2</v>
      </c>
    </row>
    <row r="178" spans="1:14" collapsed="1" x14ac:dyDescent="0.3">
      <c r="A178" s="36" t="s">
        <v>188</v>
      </c>
      <c r="B178" s="1" t="s">
        <v>189</v>
      </c>
      <c r="C178" s="42">
        <f t="shared" si="14"/>
        <v>-38.974159704682336</v>
      </c>
      <c r="D178" s="48"/>
      <c r="E178" s="20">
        <v>593</v>
      </c>
      <c r="F178" s="14">
        <v>567</v>
      </c>
      <c r="G178" s="49">
        <f t="shared" si="15"/>
        <v>4.5855379188712515</v>
      </c>
      <c r="H178" s="33">
        <f t="shared" si="16"/>
        <v>2.610264988115151</v>
      </c>
      <c r="I178" s="33">
        <f t="shared" si="17"/>
        <v>2.3967536035845627</v>
      </c>
      <c r="J178" s="20">
        <v>3141</v>
      </c>
      <c r="K178" s="14">
        <v>5147</v>
      </c>
      <c r="L178" s="49">
        <f t="shared" si="18"/>
        <v>-38.974159704682336</v>
      </c>
      <c r="M178" s="33">
        <f t="shared" si="19"/>
        <v>2.116534032330883</v>
      </c>
      <c r="N178" s="34">
        <f t="shared" si="20"/>
        <v>2.6871812006954197</v>
      </c>
    </row>
    <row r="179" spans="1:14" hidden="1" outlineLevel="1" x14ac:dyDescent="0.3">
      <c r="A179" s="36"/>
      <c r="B179" s="50" t="s">
        <v>190</v>
      </c>
      <c r="C179" s="42">
        <f t="shared" si="14"/>
        <v>-47.283284944006638</v>
      </c>
      <c r="D179" s="48"/>
      <c r="E179" s="20">
        <v>218</v>
      </c>
      <c r="F179" s="14">
        <v>226</v>
      </c>
      <c r="G179" s="49">
        <f t="shared" si="15"/>
        <v>-3.5398230088495577</v>
      </c>
      <c r="H179" s="33">
        <f t="shared" si="16"/>
        <v>0.95959151333744175</v>
      </c>
      <c r="I179" s="33">
        <f t="shared" si="17"/>
        <v>0.95531977850107797</v>
      </c>
      <c r="J179" s="20">
        <v>1271</v>
      </c>
      <c r="K179" s="14">
        <v>2411</v>
      </c>
      <c r="L179" s="49">
        <f t="shared" si="18"/>
        <v>-47.283284944006638</v>
      </c>
      <c r="M179" s="33">
        <f t="shared" si="19"/>
        <v>0.85645168898202861</v>
      </c>
      <c r="N179" s="34">
        <f t="shared" si="20"/>
        <v>1.2587514814215381</v>
      </c>
    </row>
    <row r="180" spans="1:14" hidden="1" outlineLevel="1" x14ac:dyDescent="0.3">
      <c r="A180" s="36"/>
      <c r="B180" s="50" t="s">
        <v>191</v>
      </c>
      <c r="C180" s="42">
        <f t="shared" si="14"/>
        <v>10.173160173160174</v>
      </c>
      <c r="D180" s="48"/>
      <c r="E180" s="20">
        <v>143</v>
      </c>
      <c r="F180" s="14">
        <v>95</v>
      </c>
      <c r="G180" s="49">
        <f t="shared" si="15"/>
        <v>50.526315789473685</v>
      </c>
      <c r="H180" s="33">
        <f t="shared" si="16"/>
        <v>0.62945681838189982</v>
      </c>
      <c r="I180" s="33">
        <f t="shared" si="17"/>
        <v>0.40157247326372747</v>
      </c>
      <c r="J180" s="20">
        <v>509</v>
      </c>
      <c r="K180" s="14">
        <v>462</v>
      </c>
      <c r="L180" s="49">
        <f t="shared" si="18"/>
        <v>10.173160173160174</v>
      </c>
      <c r="M180" s="33">
        <f t="shared" si="19"/>
        <v>0.3429849800880036</v>
      </c>
      <c r="N180" s="34">
        <f t="shared" si="20"/>
        <v>0.24120414119317735</v>
      </c>
    </row>
    <row r="181" spans="1:14" hidden="1" outlineLevel="1" x14ac:dyDescent="0.3">
      <c r="A181" s="36"/>
      <c r="B181" s="50" t="s">
        <v>192</v>
      </c>
      <c r="C181" s="42">
        <f t="shared" si="14"/>
        <v>-49.257759784075574</v>
      </c>
      <c r="D181" s="48"/>
      <c r="E181" s="20">
        <v>42</v>
      </c>
      <c r="F181" s="14">
        <v>62</v>
      </c>
      <c r="G181" s="49">
        <f t="shared" si="15"/>
        <v>-32.258064516129032</v>
      </c>
      <c r="H181" s="33">
        <f t="shared" si="16"/>
        <v>0.18487542917510344</v>
      </c>
      <c r="I181" s="33">
        <f t="shared" si="17"/>
        <v>0.26207887728790635</v>
      </c>
      <c r="J181" s="20">
        <v>376</v>
      </c>
      <c r="K181" s="14">
        <v>741</v>
      </c>
      <c r="L181" s="49">
        <f t="shared" si="18"/>
        <v>-49.257759784075574</v>
      </c>
      <c r="M181" s="33">
        <f t="shared" si="19"/>
        <v>0.25336415032041132</v>
      </c>
      <c r="N181" s="34">
        <f t="shared" si="20"/>
        <v>0.38686638230334291</v>
      </c>
    </row>
    <row r="182" spans="1:14" hidden="1" outlineLevel="1" x14ac:dyDescent="0.3">
      <c r="A182" s="36"/>
      <c r="B182" s="50" t="s">
        <v>193</v>
      </c>
      <c r="C182" s="42" t="str">
        <f t="shared" si="14"/>
        <v/>
      </c>
      <c r="D182" s="48"/>
      <c r="E182" s="20">
        <v>72</v>
      </c>
      <c r="F182" s="14">
        <v>0</v>
      </c>
      <c r="G182" s="49" t="str">
        <f t="shared" si="15"/>
        <v/>
      </c>
      <c r="H182" s="33">
        <f t="shared" si="16"/>
        <v>0.31692930715732021</v>
      </c>
      <c r="I182" s="33" t="str">
        <f t="shared" si="17"/>
        <v/>
      </c>
      <c r="J182" s="20">
        <v>369</v>
      </c>
      <c r="K182" s="14">
        <v>0</v>
      </c>
      <c r="L182" s="49" t="str">
        <f t="shared" si="18"/>
        <v/>
      </c>
      <c r="M182" s="33">
        <f t="shared" si="19"/>
        <v>0.2486472645431696</v>
      </c>
      <c r="N182" s="34" t="str">
        <f t="shared" si="20"/>
        <v/>
      </c>
    </row>
    <row r="183" spans="1:14" hidden="1" outlineLevel="1" x14ac:dyDescent="0.3">
      <c r="A183" s="36"/>
      <c r="B183" s="50" t="s">
        <v>194</v>
      </c>
      <c r="C183" s="42">
        <f t="shared" si="14"/>
        <v>-60.110803324099727</v>
      </c>
      <c r="D183" s="48"/>
      <c r="E183" s="20">
        <v>12</v>
      </c>
      <c r="F183" s="14">
        <v>55</v>
      </c>
      <c r="G183" s="49">
        <f t="shared" si="15"/>
        <v>-78.181818181818187</v>
      </c>
      <c r="H183" s="33">
        <f t="shared" si="16"/>
        <v>5.2821551192886701E-2</v>
      </c>
      <c r="I183" s="33">
        <f t="shared" si="17"/>
        <v>0.23248932662636854</v>
      </c>
      <c r="J183" s="20">
        <v>144</v>
      </c>
      <c r="K183" s="14">
        <v>361</v>
      </c>
      <c r="L183" s="49">
        <f t="shared" si="18"/>
        <v>-60.110803324099727</v>
      </c>
      <c r="M183" s="33">
        <f t="shared" si="19"/>
        <v>9.7033078846114965E-2</v>
      </c>
      <c r="N183" s="34">
        <f t="shared" si="20"/>
        <v>0.18847336573752604</v>
      </c>
    </row>
    <row r="184" spans="1:14" hidden="1" outlineLevel="1" x14ac:dyDescent="0.3">
      <c r="A184" s="36"/>
      <c r="B184" s="50" t="s">
        <v>195</v>
      </c>
      <c r="C184" s="42">
        <f t="shared" si="14"/>
        <v>-55.052264808362374</v>
      </c>
      <c r="D184" s="48"/>
      <c r="E184" s="20">
        <v>34</v>
      </c>
      <c r="F184" s="14">
        <v>45</v>
      </c>
      <c r="G184" s="49">
        <f t="shared" si="15"/>
        <v>-24.444444444444443</v>
      </c>
      <c r="H184" s="33">
        <f t="shared" si="16"/>
        <v>0.14966106171317897</v>
      </c>
      <c r="I184" s="33">
        <f t="shared" si="17"/>
        <v>0.19021853996702878</v>
      </c>
      <c r="J184" s="20">
        <v>129</v>
      </c>
      <c r="K184" s="14">
        <v>287</v>
      </c>
      <c r="L184" s="49">
        <f t="shared" si="18"/>
        <v>-55.052264808362374</v>
      </c>
      <c r="M184" s="33">
        <f t="shared" si="19"/>
        <v>8.692546646631133E-2</v>
      </c>
      <c r="N184" s="34">
        <f t="shared" si="20"/>
        <v>0.14983893619576169</v>
      </c>
    </row>
    <row r="185" spans="1:14" hidden="1" outlineLevel="1" x14ac:dyDescent="0.3">
      <c r="A185" s="36"/>
      <c r="B185" s="50" t="s">
        <v>196</v>
      </c>
      <c r="C185" s="42">
        <f t="shared" si="14"/>
        <v>0.86206896551724133</v>
      </c>
      <c r="D185" s="48"/>
      <c r="E185" s="20">
        <v>22</v>
      </c>
      <c r="F185" s="14">
        <v>28</v>
      </c>
      <c r="G185" s="49">
        <f t="shared" si="15"/>
        <v>-21.428571428571427</v>
      </c>
      <c r="H185" s="33">
        <f t="shared" si="16"/>
        <v>9.6839510520292285E-2</v>
      </c>
      <c r="I185" s="33">
        <f t="shared" si="17"/>
        <v>0.11835820264615125</v>
      </c>
      <c r="J185" s="20">
        <v>117</v>
      </c>
      <c r="K185" s="14">
        <v>116</v>
      </c>
      <c r="L185" s="49">
        <f t="shared" si="18"/>
        <v>0.86206896551724133</v>
      </c>
      <c r="M185" s="33">
        <f t="shared" si="19"/>
        <v>7.8839376562468422E-2</v>
      </c>
      <c r="N185" s="34">
        <f t="shared" si="20"/>
        <v>6.0562078741144103E-2</v>
      </c>
    </row>
    <row r="186" spans="1:14" hidden="1" outlineLevel="1" x14ac:dyDescent="0.3">
      <c r="A186" s="36"/>
      <c r="B186" s="50" t="s">
        <v>197</v>
      </c>
      <c r="C186" s="42">
        <f t="shared" si="14"/>
        <v>26.5625</v>
      </c>
      <c r="D186" s="48"/>
      <c r="E186" s="20">
        <v>22</v>
      </c>
      <c r="F186" s="14">
        <v>2</v>
      </c>
      <c r="G186" s="49">
        <f t="shared" si="15"/>
        <v>1000</v>
      </c>
      <c r="H186" s="33">
        <f t="shared" si="16"/>
        <v>9.6839510520292285E-2</v>
      </c>
      <c r="I186" s="33">
        <f t="shared" si="17"/>
        <v>8.4541573318679467E-3</v>
      </c>
      <c r="J186" s="20">
        <v>81</v>
      </c>
      <c r="K186" s="14">
        <v>64</v>
      </c>
      <c r="L186" s="49">
        <f t="shared" si="18"/>
        <v>26.5625</v>
      </c>
      <c r="M186" s="33">
        <f t="shared" si="19"/>
        <v>5.458110685093967E-2</v>
      </c>
      <c r="N186" s="34">
        <f t="shared" si="20"/>
        <v>3.341356068476916E-2</v>
      </c>
    </row>
    <row r="187" spans="1:14" hidden="1" outlineLevel="1" x14ac:dyDescent="0.3">
      <c r="A187" s="36"/>
      <c r="B187" s="50" t="s">
        <v>198</v>
      </c>
      <c r="C187" s="42">
        <f t="shared" si="14"/>
        <v>-57.142857142857139</v>
      </c>
      <c r="D187" s="48"/>
      <c r="E187" s="20">
        <v>11</v>
      </c>
      <c r="F187" s="14">
        <v>12</v>
      </c>
      <c r="G187" s="49">
        <f t="shared" si="15"/>
        <v>-8.3333333333333321</v>
      </c>
      <c r="H187" s="33">
        <f t="shared" si="16"/>
        <v>4.8419755260146143E-2</v>
      </c>
      <c r="I187" s="33">
        <f t="shared" si="17"/>
        <v>5.072494399120768E-2</v>
      </c>
      <c r="J187" s="20">
        <v>51</v>
      </c>
      <c r="K187" s="14">
        <v>119</v>
      </c>
      <c r="L187" s="49">
        <f t="shared" si="18"/>
        <v>-57.142857142857139</v>
      </c>
      <c r="M187" s="33">
        <f t="shared" si="19"/>
        <v>3.4365882091332386E-2</v>
      </c>
      <c r="N187" s="34">
        <f t="shared" si="20"/>
        <v>6.2128339398242659E-2</v>
      </c>
    </row>
    <row r="188" spans="1:14" hidden="1" outlineLevel="1" x14ac:dyDescent="0.3">
      <c r="A188" s="36"/>
      <c r="B188" s="50" t="s">
        <v>199</v>
      </c>
      <c r="C188" s="42">
        <f t="shared" si="14"/>
        <v>-52</v>
      </c>
      <c r="D188" s="48"/>
      <c r="E188" s="20">
        <v>6</v>
      </c>
      <c r="F188" s="14">
        <v>6</v>
      </c>
      <c r="G188" s="49">
        <f t="shared" si="15"/>
        <v>0</v>
      </c>
      <c r="H188" s="33">
        <f t="shared" si="16"/>
        <v>2.641077559644335E-2</v>
      </c>
      <c r="I188" s="33">
        <f t="shared" si="17"/>
        <v>2.536247199560384E-2</v>
      </c>
      <c r="J188" s="20">
        <v>48</v>
      </c>
      <c r="K188" s="14">
        <v>100</v>
      </c>
      <c r="L188" s="49">
        <f t="shared" si="18"/>
        <v>-52</v>
      </c>
      <c r="M188" s="33">
        <f t="shared" si="19"/>
        <v>3.2344359615371659E-2</v>
      </c>
      <c r="N188" s="34">
        <f t="shared" si="20"/>
        <v>5.2208688569951811E-2</v>
      </c>
    </row>
    <row r="189" spans="1:14" hidden="1" outlineLevel="1" x14ac:dyDescent="0.3">
      <c r="A189" s="36"/>
      <c r="B189" s="50" t="s">
        <v>200</v>
      </c>
      <c r="C189" s="42">
        <f t="shared" si="14"/>
        <v>-66.666666666666657</v>
      </c>
      <c r="D189" s="48"/>
      <c r="E189" s="20">
        <v>4</v>
      </c>
      <c r="F189" s="14">
        <v>6</v>
      </c>
      <c r="G189" s="49">
        <f t="shared" si="15"/>
        <v>-33.333333333333329</v>
      </c>
      <c r="H189" s="33">
        <f t="shared" si="16"/>
        <v>1.7607183730962234E-2</v>
      </c>
      <c r="I189" s="33">
        <f t="shared" si="17"/>
        <v>2.536247199560384E-2</v>
      </c>
      <c r="J189" s="20">
        <v>21</v>
      </c>
      <c r="K189" s="14">
        <v>63</v>
      </c>
      <c r="L189" s="49">
        <f t="shared" si="18"/>
        <v>-66.666666666666657</v>
      </c>
      <c r="M189" s="33">
        <f t="shared" si="19"/>
        <v>1.4150657331725099E-2</v>
      </c>
      <c r="N189" s="34">
        <f t="shared" si="20"/>
        <v>3.2891473799069641E-2</v>
      </c>
    </row>
    <row r="190" spans="1:14" hidden="1" outlineLevel="1" x14ac:dyDescent="0.3">
      <c r="A190" s="36"/>
      <c r="B190" s="50" t="s">
        <v>201</v>
      </c>
      <c r="C190" s="42">
        <f t="shared" si="14"/>
        <v>-66.666666666666657</v>
      </c>
      <c r="D190" s="48"/>
      <c r="E190" s="20">
        <v>6</v>
      </c>
      <c r="F190" s="14">
        <v>5</v>
      </c>
      <c r="G190" s="49">
        <f t="shared" si="15"/>
        <v>20</v>
      </c>
      <c r="H190" s="33">
        <f t="shared" si="16"/>
        <v>2.641077559644335E-2</v>
      </c>
      <c r="I190" s="33">
        <f t="shared" si="17"/>
        <v>2.1135393329669863E-2</v>
      </c>
      <c r="J190" s="20">
        <v>18</v>
      </c>
      <c r="K190" s="14">
        <v>54</v>
      </c>
      <c r="L190" s="49">
        <f t="shared" si="18"/>
        <v>-66.666666666666657</v>
      </c>
      <c r="M190" s="33">
        <f t="shared" si="19"/>
        <v>1.2129134855764371E-2</v>
      </c>
      <c r="N190" s="34">
        <f t="shared" si="20"/>
        <v>2.8192691827773977E-2</v>
      </c>
    </row>
    <row r="191" spans="1:14" hidden="1" outlineLevel="1" x14ac:dyDescent="0.3">
      <c r="A191" s="36"/>
      <c r="B191" s="50" t="s">
        <v>202</v>
      </c>
      <c r="C191" s="42">
        <f t="shared" si="14"/>
        <v>-98.523985239852394</v>
      </c>
      <c r="D191" s="48"/>
      <c r="E191" s="20">
        <v>0</v>
      </c>
      <c r="F191" s="14">
        <v>17</v>
      </c>
      <c r="G191" s="49">
        <f t="shared" si="15"/>
        <v>-100</v>
      </c>
      <c r="H191" s="33" t="str">
        <f t="shared" si="16"/>
        <v/>
      </c>
      <c r="I191" s="33">
        <f t="shared" si="17"/>
        <v>7.1860337320877543E-2</v>
      </c>
      <c r="J191" s="20">
        <v>4</v>
      </c>
      <c r="K191" s="14">
        <v>271</v>
      </c>
      <c r="L191" s="49">
        <f t="shared" si="18"/>
        <v>-98.523985239852394</v>
      </c>
      <c r="M191" s="33">
        <f t="shared" si="19"/>
        <v>2.6953633012809716E-3</v>
      </c>
      <c r="N191" s="34">
        <f t="shared" si="20"/>
        <v>0.14148554602456939</v>
      </c>
    </row>
    <row r="192" spans="1:14" hidden="1" outlineLevel="1" x14ac:dyDescent="0.3">
      <c r="A192" s="36"/>
      <c r="B192" s="50" t="s">
        <v>203</v>
      </c>
      <c r="C192" s="42" t="str">
        <f t="shared" si="14"/>
        <v/>
      </c>
      <c r="D192" s="48"/>
      <c r="E192" s="20">
        <v>1</v>
      </c>
      <c r="F192" s="14">
        <v>0</v>
      </c>
      <c r="G192" s="49" t="str">
        <f t="shared" si="15"/>
        <v/>
      </c>
      <c r="H192" s="33">
        <f t="shared" si="16"/>
        <v>4.4017959327405584E-3</v>
      </c>
      <c r="I192" s="33" t="str">
        <f t="shared" si="17"/>
        <v/>
      </c>
      <c r="J192" s="20">
        <v>1</v>
      </c>
      <c r="K192" s="14">
        <v>0</v>
      </c>
      <c r="L192" s="49" t="str">
        <f t="shared" si="18"/>
        <v/>
      </c>
      <c r="M192" s="33">
        <f t="shared" si="19"/>
        <v>6.7384082532024291E-4</v>
      </c>
      <c r="N192" s="34" t="str">
        <f t="shared" si="20"/>
        <v/>
      </c>
    </row>
    <row r="193" spans="1:14" hidden="1" outlineLevel="1" x14ac:dyDescent="0.3">
      <c r="A193" s="36"/>
      <c r="B193" s="50" t="s">
        <v>204</v>
      </c>
      <c r="C193" s="42">
        <f t="shared" si="14"/>
        <v>-97.222222222222214</v>
      </c>
      <c r="D193" s="48"/>
      <c r="E193" s="20">
        <v>0</v>
      </c>
      <c r="F193" s="14">
        <v>6</v>
      </c>
      <c r="G193" s="49">
        <f t="shared" si="15"/>
        <v>-100</v>
      </c>
      <c r="H193" s="33" t="str">
        <f t="shared" si="16"/>
        <v/>
      </c>
      <c r="I193" s="33">
        <f t="shared" si="17"/>
        <v>2.536247199560384E-2</v>
      </c>
      <c r="J193" s="20">
        <v>1</v>
      </c>
      <c r="K193" s="14">
        <v>36</v>
      </c>
      <c r="L193" s="49">
        <f t="shared" si="18"/>
        <v>-97.222222222222214</v>
      </c>
      <c r="M193" s="33">
        <f t="shared" si="19"/>
        <v>6.7384082532024291E-4</v>
      </c>
      <c r="N193" s="34">
        <f t="shared" si="20"/>
        <v>1.8795127885182655E-2</v>
      </c>
    </row>
    <row r="194" spans="1:14" hidden="1" outlineLevel="1" x14ac:dyDescent="0.3">
      <c r="A194" s="36"/>
      <c r="B194" s="50" t="s">
        <v>205</v>
      </c>
      <c r="C194" s="42" t="str">
        <f t="shared" si="14"/>
        <v/>
      </c>
      <c r="D194" s="48"/>
      <c r="E194" s="20">
        <v>0</v>
      </c>
      <c r="F194" s="14">
        <v>0</v>
      </c>
      <c r="G194" s="49" t="str">
        <f t="shared" si="15"/>
        <v/>
      </c>
      <c r="H194" s="33" t="str">
        <f t="shared" si="16"/>
        <v/>
      </c>
      <c r="I194" s="33" t="str">
        <f t="shared" si="17"/>
        <v/>
      </c>
      <c r="J194" s="20">
        <v>1</v>
      </c>
      <c r="K194" s="14">
        <v>0</v>
      </c>
      <c r="L194" s="49" t="str">
        <f t="shared" si="18"/>
        <v/>
      </c>
      <c r="M194" s="33">
        <f t="shared" si="19"/>
        <v>6.7384082532024291E-4</v>
      </c>
      <c r="N194" s="34" t="str">
        <f t="shared" si="20"/>
        <v/>
      </c>
    </row>
    <row r="195" spans="1:14" hidden="1" outlineLevel="1" x14ac:dyDescent="0.3">
      <c r="A195" s="36"/>
      <c r="B195" s="50" t="s">
        <v>206</v>
      </c>
      <c r="C195" s="42">
        <f t="shared" si="14"/>
        <v>-100</v>
      </c>
      <c r="D195" s="48"/>
      <c r="E195" s="20">
        <v>0</v>
      </c>
      <c r="F195" s="14">
        <v>0</v>
      </c>
      <c r="G195" s="49" t="str">
        <f t="shared" si="15"/>
        <v/>
      </c>
      <c r="H195" s="33" t="str">
        <f t="shared" si="16"/>
        <v/>
      </c>
      <c r="I195" s="33" t="str">
        <f t="shared" si="17"/>
        <v/>
      </c>
      <c r="J195" s="20">
        <v>0</v>
      </c>
      <c r="K195" s="14">
        <v>39</v>
      </c>
      <c r="L195" s="49">
        <f t="shared" si="18"/>
        <v>-100</v>
      </c>
      <c r="M195" s="33" t="str">
        <f t="shared" si="19"/>
        <v/>
      </c>
      <c r="N195" s="34">
        <f t="shared" si="20"/>
        <v>2.0361388542281207E-2</v>
      </c>
    </row>
    <row r="196" spans="1:14" hidden="1" outlineLevel="1" x14ac:dyDescent="0.3">
      <c r="A196" s="36"/>
      <c r="B196" s="50" t="s">
        <v>207</v>
      </c>
      <c r="C196" s="42">
        <f t="shared" si="14"/>
        <v>-100</v>
      </c>
      <c r="D196" s="48"/>
      <c r="E196" s="20">
        <v>0</v>
      </c>
      <c r="F196" s="14">
        <v>2</v>
      </c>
      <c r="G196" s="49">
        <f t="shared" si="15"/>
        <v>-100</v>
      </c>
      <c r="H196" s="33" t="str">
        <f t="shared" si="16"/>
        <v/>
      </c>
      <c r="I196" s="33">
        <f t="shared" si="17"/>
        <v>8.4541573318679467E-3</v>
      </c>
      <c r="J196" s="20">
        <v>0</v>
      </c>
      <c r="K196" s="14">
        <v>22</v>
      </c>
      <c r="L196" s="49">
        <f t="shared" si="18"/>
        <v>-100</v>
      </c>
      <c r="M196" s="33" t="str">
        <f t="shared" si="19"/>
        <v/>
      </c>
      <c r="N196" s="34">
        <f t="shared" si="20"/>
        <v>1.1485911485389399E-2</v>
      </c>
    </row>
    <row r="197" spans="1:14" hidden="1" outlineLevel="1" x14ac:dyDescent="0.3">
      <c r="A197" s="36"/>
      <c r="B197" s="50" t="s">
        <v>208</v>
      </c>
      <c r="C197" s="42">
        <f t="shared" si="14"/>
        <v>-100</v>
      </c>
      <c r="D197" s="48"/>
      <c r="E197" s="20">
        <v>0</v>
      </c>
      <c r="F197" s="14">
        <v>0</v>
      </c>
      <c r="G197" s="49" t="str">
        <f t="shared" si="15"/>
        <v/>
      </c>
      <c r="H197" s="33" t="str">
        <f t="shared" si="16"/>
        <v/>
      </c>
      <c r="I197" s="33" t="str">
        <f t="shared" si="17"/>
        <v/>
      </c>
      <c r="J197" s="20">
        <v>0</v>
      </c>
      <c r="K197" s="14">
        <v>1</v>
      </c>
      <c r="L197" s="49">
        <f t="shared" si="18"/>
        <v>-100</v>
      </c>
      <c r="M197" s="33" t="str">
        <f t="shared" si="19"/>
        <v/>
      </c>
      <c r="N197" s="34">
        <f t="shared" si="20"/>
        <v>5.2208688569951812E-4</v>
      </c>
    </row>
    <row r="198" spans="1:14" collapsed="1" x14ac:dyDescent="0.3">
      <c r="A198" s="36" t="s">
        <v>209</v>
      </c>
      <c r="B198" s="1" t="s">
        <v>210</v>
      </c>
      <c r="C198" s="42">
        <f t="shared" si="14"/>
        <v>-19.110512129380052</v>
      </c>
      <c r="D198" s="48"/>
      <c r="E198" s="20">
        <v>586</v>
      </c>
      <c r="F198" s="14">
        <v>620</v>
      </c>
      <c r="G198" s="49">
        <f t="shared" si="15"/>
        <v>-5.4838709677419359</v>
      </c>
      <c r="H198" s="33">
        <f t="shared" si="16"/>
        <v>2.5794524165859674</v>
      </c>
      <c r="I198" s="33">
        <f t="shared" si="17"/>
        <v>2.6207887728790631</v>
      </c>
      <c r="J198" s="20">
        <v>3001</v>
      </c>
      <c r="K198" s="14">
        <v>3710</v>
      </c>
      <c r="L198" s="49">
        <f t="shared" si="18"/>
        <v>-19.110512129380052</v>
      </c>
      <c r="M198" s="33">
        <f t="shared" si="19"/>
        <v>2.0221963167860491</v>
      </c>
      <c r="N198" s="34">
        <f t="shared" si="20"/>
        <v>1.9369423459452122</v>
      </c>
    </row>
    <row r="199" spans="1:14" hidden="1" outlineLevel="1" x14ac:dyDescent="0.3">
      <c r="A199" s="36"/>
      <c r="B199" s="50" t="s">
        <v>211</v>
      </c>
      <c r="C199" s="42">
        <f t="shared" si="14"/>
        <v>-3.9904988123515435</v>
      </c>
      <c r="D199" s="48"/>
      <c r="E199" s="20">
        <v>463</v>
      </c>
      <c r="F199" s="14">
        <v>337</v>
      </c>
      <c r="G199" s="49">
        <f t="shared" si="15"/>
        <v>37.388724035608305</v>
      </c>
      <c r="H199" s="33">
        <f t="shared" si="16"/>
        <v>2.0380315168588785</v>
      </c>
      <c r="I199" s="33">
        <f t="shared" si="17"/>
        <v>1.424525510419749</v>
      </c>
      <c r="J199" s="20">
        <v>2021</v>
      </c>
      <c r="K199" s="14">
        <v>2105</v>
      </c>
      <c r="L199" s="49">
        <f t="shared" si="18"/>
        <v>-3.9904988123515435</v>
      </c>
      <c r="M199" s="33">
        <f t="shared" si="19"/>
        <v>1.3618323079722108</v>
      </c>
      <c r="N199" s="34">
        <f t="shared" si="20"/>
        <v>1.0989928943974856</v>
      </c>
    </row>
    <row r="200" spans="1:14" hidden="1" outlineLevel="1" x14ac:dyDescent="0.3">
      <c r="A200" s="36"/>
      <c r="B200" s="50">
        <v>500</v>
      </c>
      <c r="C200" s="42">
        <f t="shared" si="14"/>
        <v>-22.400000000000002</v>
      </c>
      <c r="D200" s="48"/>
      <c r="E200" s="20">
        <v>82</v>
      </c>
      <c r="F200" s="14">
        <v>146</v>
      </c>
      <c r="G200" s="49">
        <f t="shared" si="15"/>
        <v>-43.835616438356162</v>
      </c>
      <c r="H200" s="33">
        <f t="shared" si="16"/>
        <v>0.3609472664847258</v>
      </c>
      <c r="I200" s="33">
        <f t="shared" si="17"/>
        <v>0.61715348522636015</v>
      </c>
      <c r="J200" s="20">
        <v>582</v>
      </c>
      <c r="K200" s="14">
        <v>750</v>
      </c>
      <c r="L200" s="49">
        <f t="shared" si="18"/>
        <v>-22.400000000000002</v>
      </c>
      <c r="M200" s="33">
        <f t="shared" si="19"/>
        <v>0.3921753603363814</v>
      </c>
      <c r="N200" s="34">
        <f t="shared" si="20"/>
        <v>0.39156516427463856</v>
      </c>
    </row>
    <row r="201" spans="1:14" hidden="1" outlineLevel="1" x14ac:dyDescent="0.3">
      <c r="A201" s="36"/>
      <c r="B201" s="50" t="s">
        <v>212</v>
      </c>
      <c r="C201" s="42">
        <f t="shared" si="14"/>
        <v>-16.103896103896105</v>
      </c>
      <c r="D201" s="48"/>
      <c r="E201" s="20">
        <v>21</v>
      </c>
      <c r="F201" s="14">
        <v>71</v>
      </c>
      <c r="G201" s="49">
        <f t="shared" si="15"/>
        <v>-70.422535211267601</v>
      </c>
      <c r="H201" s="33">
        <f t="shared" si="16"/>
        <v>9.243771458755172E-2</v>
      </c>
      <c r="I201" s="33">
        <f t="shared" si="17"/>
        <v>0.30012258528131208</v>
      </c>
      <c r="J201" s="20">
        <v>323</v>
      </c>
      <c r="K201" s="14">
        <v>385</v>
      </c>
      <c r="L201" s="49">
        <f t="shared" si="18"/>
        <v>-16.103896103896105</v>
      </c>
      <c r="M201" s="33">
        <f t="shared" si="19"/>
        <v>0.21765058657843844</v>
      </c>
      <c r="N201" s="34">
        <f t="shared" si="20"/>
        <v>0.20100345099431449</v>
      </c>
    </row>
    <row r="202" spans="1:14" hidden="1" outlineLevel="1" x14ac:dyDescent="0.3">
      <c r="A202" s="36"/>
      <c r="B202" s="50" t="s">
        <v>213</v>
      </c>
      <c r="C202" s="42">
        <f t="shared" ref="C202:C265" si="21">IF(K202=0,"",SUM(((J202-K202)/K202)*100))</f>
        <v>-91.501416430594901</v>
      </c>
      <c r="D202" s="48"/>
      <c r="E202" s="20">
        <v>20</v>
      </c>
      <c r="F202" s="14">
        <v>57</v>
      </c>
      <c r="G202" s="49">
        <f t="shared" ref="G202:G265" si="22">IF(F202=0,"",SUM(((E202-F202)/F202)*100))</f>
        <v>-64.912280701754383</v>
      </c>
      <c r="H202" s="33">
        <f t="shared" ref="H202:H265" si="23">IF(E202=0,"",SUM((E202/CntPeriod)*100))</f>
        <v>8.8035918654811168E-2</v>
      </c>
      <c r="I202" s="33">
        <f t="shared" ref="I202:I265" si="24">IF(F202=0,"",SUM((F202/CntPeriodPrevYear)*100))</f>
        <v>0.24094348395823648</v>
      </c>
      <c r="J202" s="20">
        <v>30</v>
      </c>
      <c r="K202" s="14">
        <v>353</v>
      </c>
      <c r="L202" s="49">
        <f t="shared" ref="L202:L265" si="25">IF(K202=0,"",SUM(((J202-K202)/K202)*100))</f>
        <v>-91.501416430594901</v>
      </c>
      <c r="M202" s="33">
        <f t="shared" ref="M202:M265" si="26">IF(J202=0,"",SUM((J202/CntYearAck)*100))</f>
        <v>2.0215224759607287E-2</v>
      </c>
      <c r="N202" s="34">
        <f t="shared" ref="N202:N265" si="27">IF(K202=0,"",SUM((K202/CntPrevYearAck)*100))</f>
        <v>0.18429667065192989</v>
      </c>
    </row>
    <row r="203" spans="1:14" hidden="1" outlineLevel="1" x14ac:dyDescent="0.3">
      <c r="A203" s="36"/>
      <c r="B203" s="50" t="s">
        <v>214</v>
      </c>
      <c r="C203" s="42">
        <f t="shared" si="21"/>
        <v>-17.857142857142858</v>
      </c>
      <c r="D203" s="48"/>
      <c r="E203" s="20">
        <v>0</v>
      </c>
      <c r="F203" s="14">
        <v>2</v>
      </c>
      <c r="G203" s="49">
        <f t="shared" si="22"/>
        <v>-100</v>
      </c>
      <c r="H203" s="33" t="str">
        <f t="shared" si="23"/>
        <v/>
      </c>
      <c r="I203" s="33">
        <f t="shared" si="24"/>
        <v>8.4541573318679467E-3</v>
      </c>
      <c r="J203" s="20">
        <v>23</v>
      </c>
      <c r="K203" s="14">
        <v>28</v>
      </c>
      <c r="L203" s="49">
        <f t="shared" si="25"/>
        <v>-17.857142857142858</v>
      </c>
      <c r="M203" s="33">
        <f t="shared" si="26"/>
        <v>1.5498338982365587E-2</v>
      </c>
      <c r="N203" s="34">
        <f t="shared" si="27"/>
        <v>1.4618432799586509E-2</v>
      </c>
    </row>
    <row r="204" spans="1:14" hidden="1" outlineLevel="1" x14ac:dyDescent="0.3">
      <c r="A204" s="36"/>
      <c r="B204" s="50" t="s">
        <v>215</v>
      </c>
      <c r="C204" s="42">
        <f t="shared" si="21"/>
        <v>-9.0909090909090917</v>
      </c>
      <c r="D204" s="48"/>
      <c r="E204" s="20">
        <v>0</v>
      </c>
      <c r="F204" s="14">
        <v>4</v>
      </c>
      <c r="G204" s="49">
        <f t="shared" si="22"/>
        <v>-100</v>
      </c>
      <c r="H204" s="33" t="str">
        <f t="shared" si="23"/>
        <v/>
      </c>
      <c r="I204" s="33">
        <f t="shared" si="24"/>
        <v>1.6908314663735893E-2</v>
      </c>
      <c r="J204" s="20">
        <v>10</v>
      </c>
      <c r="K204" s="14">
        <v>11</v>
      </c>
      <c r="L204" s="49">
        <f t="shared" si="25"/>
        <v>-9.0909090909090917</v>
      </c>
      <c r="M204" s="33">
        <f t="shared" si="26"/>
        <v>6.7384082532024282E-3</v>
      </c>
      <c r="N204" s="34">
        <f t="shared" si="27"/>
        <v>5.7429557426946993E-3</v>
      </c>
    </row>
    <row r="205" spans="1:14" hidden="1" outlineLevel="1" x14ac:dyDescent="0.3">
      <c r="A205" s="36"/>
      <c r="B205" s="50" t="s">
        <v>216</v>
      </c>
      <c r="C205" s="42">
        <f t="shared" si="21"/>
        <v>0</v>
      </c>
      <c r="D205" s="48"/>
      <c r="E205" s="20">
        <v>0</v>
      </c>
      <c r="F205" s="14">
        <v>0</v>
      </c>
      <c r="G205" s="49" t="str">
        <f t="shared" si="22"/>
        <v/>
      </c>
      <c r="H205" s="33" t="str">
        <f t="shared" si="23"/>
        <v/>
      </c>
      <c r="I205" s="33" t="str">
        <f t="shared" si="24"/>
        <v/>
      </c>
      <c r="J205" s="20">
        <v>9</v>
      </c>
      <c r="K205" s="14">
        <v>9</v>
      </c>
      <c r="L205" s="49">
        <f t="shared" si="25"/>
        <v>0</v>
      </c>
      <c r="M205" s="33">
        <f t="shared" si="26"/>
        <v>6.0645674278821853E-3</v>
      </c>
      <c r="N205" s="34">
        <f t="shared" si="27"/>
        <v>4.6987819712956637E-3</v>
      </c>
    </row>
    <row r="206" spans="1:14" hidden="1" outlineLevel="1" x14ac:dyDescent="0.3">
      <c r="A206" s="36"/>
      <c r="B206" s="50" t="s">
        <v>217</v>
      </c>
      <c r="C206" s="42">
        <f t="shared" si="21"/>
        <v>0</v>
      </c>
      <c r="D206" s="48"/>
      <c r="E206" s="20">
        <v>0</v>
      </c>
      <c r="F206" s="14">
        <v>0</v>
      </c>
      <c r="G206" s="49" t="str">
        <f t="shared" si="22"/>
        <v/>
      </c>
      <c r="H206" s="33" t="str">
        <f t="shared" si="23"/>
        <v/>
      </c>
      <c r="I206" s="33" t="str">
        <f t="shared" si="24"/>
        <v/>
      </c>
      <c r="J206" s="20">
        <v>3</v>
      </c>
      <c r="K206" s="14">
        <v>3</v>
      </c>
      <c r="L206" s="49">
        <f t="shared" si="25"/>
        <v>0</v>
      </c>
      <c r="M206" s="33">
        <f t="shared" si="26"/>
        <v>2.0215224759607287E-3</v>
      </c>
      <c r="N206" s="34">
        <f t="shared" si="27"/>
        <v>1.5662606570985545E-3</v>
      </c>
    </row>
    <row r="207" spans="1:14" hidden="1" outlineLevel="1" x14ac:dyDescent="0.3">
      <c r="A207" s="36"/>
      <c r="B207" s="50">
        <v>124</v>
      </c>
      <c r="C207" s="42">
        <f t="shared" si="21"/>
        <v>-100</v>
      </c>
      <c r="D207" s="48"/>
      <c r="E207" s="20">
        <v>0</v>
      </c>
      <c r="F207" s="14">
        <v>3</v>
      </c>
      <c r="G207" s="49">
        <f t="shared" si="22"/>
        <v>-100</v>
      </c>
      <c r="H207" s="33" t="str">
        <f t="shared" si="23"/>
        <v/>
      </c>
      <c r="I207" s="33">
        <f t="shared" si="24"/>
        <v>1.268123599780192E-2</v>
      </c>
      <c r="J207" s="20">
        <v>0</v>
      </c>
      <c r="K207" s="14">
        <v>39</v>
      </c>
      <c r="L207" s="49">
        <f t="shared" si="25"/>
        <v>-100</v>
      </c>
      <c r="M207" s="33" t="str">
        <f t="shared" si="26"/>
        <v/>
      </c>
      <c r="N207" s="34">
        <f t="shared" si="27"/>
        <v>2.0361388542281207E-2</v>
      </c>
    </row>
    <row r="208" spans="1:14" hidden="1" outlineLevel="1" x14ac:dyDescent="0.3">
      <c r="A208" s="36"/>
      <c r="B208" s="50" t="s">
        <v>218</v>
      </c>
      <c r="C208" s="42">
        <f t="shared" si="21"/>
        <v>-100</v>
      </c>
      <c r="D208" s="48"/>
      <c r="E208" s="20">
        <v>0</v>
      </c>
      <c r="F208" s="14">
        <v>0</v>
      </c>
      <c r="G208" s="49" t="str">
        <f t="shared" si="22"/>
        <v/>
      </c>
      <c r="H208" s="33" t="str">
        <f t="shared" si="23"/>
        <v/>
      </c>
      <c r="I208" s="33" t="str">
        <f t="shared" si="24"/>
        <v/>
      </c>
      <c r="J208" s="20">
        <v>0</v>
      </c>
      <c r="K208" s="14">
        <v>18</v>
      </c>
      <c r="L208" s="49">
        <f t="shared" si="25"/>
        <v>-100</v>
      </c>
      <c r="M208" s="33" t="str">
        <f t="shared" si="26"/>
        <v/>
      </c>
      <c r="N208" s="34">
        <f t="shared" si="27"/>
        <v>9.3975639425913273E-3</v>
      </c>
    </row>
    <row r="209" spans="1:14" hidden="1" outlineLevel="1" x14ac:dyDescent="0.3">
      <c r="A209" s="36"/>
      <c r="B209" s="50" t="s">
        <v>219</v>
      </c>
      <c r="C209" s="42">
        <f t="shared" si="21"/>
        <v>-100</v>
      </c>
      <c r="D209" s="48"/>
      <c r="E209" s="20">
        <v>0</v>
      </c>
      <c r="F209" s="14">
        <v>0</v>
      </c>
      <c r="G209" s="49" t="str">
        <f t="shared" si="22"/>
        <v/>
      </c>
      <c r="H209" s="33" t="str">
        <f t="shared" si="23"/>
        <v/>
      </c>
      <c r="I209" s="33" t="str">
        <f t="shared" si="24"/>
        <v/>
      </c>
      <c r="J209" s="20">
        <v>0</v>
      </c>
      <c r="K209" s="14">
        <v>9</v>
      </c>
      <c r="L209" s="49">
        <f t="shared" si="25"/>
        <v>-100</v>
      </c>
      <c r="M209" s="33" t="str">
        <f t="shared" si="26"/>
        <v/>
      </c>
      <c r="N209" s="34">
        <f t="shared" si="27"/>
        <v>4.6987819712956637E-3</v>
      </c>
    </row>
    <row r="210" spans="1:14" collapsed="1" x14ac:dyDescent="0.3">
      <c r="A210" s="36" t="s">
        <v>220</v>
      </c>
      <c r="B210" s="1" t="s">
        <v>221</v>
      </c>
      <c r="C210" s="42">
        <f t="shared" si="21"/>
        <v>-43.011917659804979</v>
      </c>
      <c r="D210" s="48"/>
      <c r="E210" s="20">
        <v>176</v>
      </c>
      <c r="F210" s="14">
        <v>445</v>
      </c>
      <c r="G210" s="49">
        <f t="shared" si="22"/>
        <v>-60.449438202247194</v>
      </c>
      <c r="H210" s="33">
        <f t="shared" si="23"/>
        <v>0.77471608416233828</v>
      </c>
      <c r="I210" s="33">
        <f t="shared" si="24"/>
        <v>1.8810500063406181</v>
      </c>
      <c r="J210" s="20">
        <v>2104</v>
      </c>
      <c r="K210" s="14">
        <v>3692</v>
      </c>
      <c r="L210" s="49">
        <f t="shared" si="25"/>
        <v>-43.011917659804979</v>
      </c>
      <c r="M210" s="33">
        <f t="shared" si="26"/>
        <v>1.417761096473791</v>
      </c>
      <c r="N210" s="34">
        <f t="shared" si="27"/>
        <v>1.9275447820026208</v>
      </c>
    </row>
    <row r="211" spans="1:14" hidden="1" outlineLevel="1" x14ac:dyDescent="0.3">
      <c r="A211" s="36"/>
      <c r="B211" s="50" t="s">
        <v>222</v>
      </c>
      <c r="C211" s="42">
        <f t="shared" si="21"/>
        <v>-41.606299212598422</v>
      </c>
      <c r="D211" s="48"/>
      <c r="E211" s="20">
        <v>124</v>
      </c>
      <c r="F211" s="14">
        <v>384</v>
      </c>
      <c r="G211" s="49">
        <f t="shared" si="22"/>
        <v>-67.708333333333343</v>
      </c>
      <c r="H211" s="33">
        <f t="shared" si="23"/>
        <v>0.54582269565982922</v>
      </c>
      <c r="I211" s="33">
        <f t="shared" si="24"/>
        <v>1.6231982077186458</v>
      </c>
      <c r="J211" s="20">
        <v>1854</v>
      </c>
      <c r="K211" s="14">
        <v>3175</v>
      </c>
      <c r="L211" s="49">
        <f t="shared" si="25"/>
        <v>-41.606299212598422</v>
      </c>
      <c r="M211" s="33">
        <f t="shared" si="26"/>
        <v>1.2493008901437304</v>
      </c>
      <c r="N211" s="34">
        <f t="shared" si="27"/>
        <v>1.6576258620959701</v>
      </c>
    </row>
    <row r="212" spans="1:14" hidden="1" outlineLevel="1" x14ac:dyDescent="0.3">
      <c r="A212" s="36"/>
      <c r="B212" s="50" t="s">
        <v>223</v>
      </c>
      <c r="C212" s="42">
        <f t="shared" si="21"/>
        <v>-67.964071856287418</v>
      </c>
      <c r="D212" s="48"/>
      <c r="E212" s="20">
        <v>15</v>
      </c>
      <c r="F212" s="14">
        <v>50</v>
      </c>
      <c r="G212" s="49">
        <f t="shared" si="22"/>
        <v>-70</v>
      </c>
      <c r="H212" s="33">
        <f t="shared" si="23"/>
        <v>6.6026938991108369E-2</v>
      </c>
      <c r="I212" s="33">
        <f t="shared" si="24"/>
        <v>0.21135393329669866</v>
      </c>
      <c r="J212" s="20">
        <v>107</v>
      </c>
      <c r="K212" s="14">
        <v>334</v>
      </c>
      <c r="L212" s="49">
        <f t="shared" si="25"/>
        <v>-67.964071856287418</v>
      </c>
      <c r="M212" s="33">
        <f t="shared" si="26"/>
        <v>7.2100968309265989E-2</v>
      </c>
      <c r="N212" s="34">
        <f t="shared" si="27"/>
        <v>0.17437701982363907</v>
      </c>
    </row>
    <row r="213" spans="1:14" hidden="1" outlineLevel="1" x14ac:dyDescent="0.3">
      <c r="A213" s="36"/>
      <c r="B213" s="50" t="s">
        <v>224</v>
      </c>
      <c r="C213" s="42">
        <f t="shared" si="21"/>
        <v>-51.366120218579233</v>
      </c>
      <c r="D213" s="48"/>
      <c r="E213" s="20">
        <v>3</v>
      </c>
      <c r="F213" s="14">
        <v>11</v>
      </c>
      <c r="G213" s="49">
        <f t="shared" si="22"/>
        <v>-72.727272727272734</v>
      </c>
      <c r="H213" s="33">
        <f t="shared" si="23"/>
        <v>1.3205387798221675E-2</v>
      </c>
      <c r="I213" s="33">
        <f t="shared" si="24"/>
        <v>4.6497865325273703E-2</v>
      </c>
      <c r="J213" s="20">
        <v>89</v>
      </c>
      <c r="K213" s="14">
        <v>183</v>
      </c>
      <c r="L213" s="49">
        <f t="shared" si="25"/>
        <v>-51.366120218579233</v>
      </c>
      <c r="M213" s="33">
        <f t="shared" si="26"/>
        <v>5.997183345350162E-2</v>
      </c>
      <c r="N213" s="34">
        <f t="shared" si="27"/>
        <v>9.5541900083011819E-2</v>
      </c>
    </row>
    <row r="214" spans="1:14" hidden="1" outlineLevel="1" x14ac:dyDescent="0.3">
      <c r="A214" s="36"/>
      <c r="B214" s="50" t="s">
        <v>225</v>
      </c>
      <c r="C214" s="42" t="str">
        <f t="shared" si="21"/>
        <v/>
      </c>
      <c r="D214" s="48"/>
      <c r="E214" s="20">
        <v>34</v>
      </c>
      <c r="F214" s="14">
        <v>0</v>
      </c>
      <c r="G214" s="49" t="str">
        <f t="shared" si="22"/>
        <v/>
      </c>
      <c r="H214" s="33">
        <f t="shared" si="23"/>
        <v>0.14966106171317897</v>
      </c>
      <c r="I214" s="33" t="str">
        <f t="shared" si="24"/>
        <v/>
      </c>
      <c r="J214" s="20">
        <v>54</v>
      </c>
      <c r="K214" s="14">
        <v>0</v>
      </c>
      <c r="L214" s="49" t="str">
        <f t="shared" si="25"/>
        <v/>
      </c>
      <c r="M214" s="33">
        <f t="shared" si="26"/>
        <v>3.6387404567293113E-2</v>
      </c>
      <c r="N214" s="34" t="str">
        <f t="shared" si="27"/>
        <v/>
      </c>
    </row>
    <row r="215" spans="1:14" collapsed="1" x14ac:dyDescent="0.3">
      <c r="A215" s="36" t="s">
        <v>226</v>
      </c>
      <c r="B215" s="1" t="s">
        <v>227</v>
      </c>
      <c r="C215" s="42">
        <f t="shared" si="21"/>
        <v>-54.580348004094169</v>
      </c>
      <c r="D215" s="48"/>
      <c r="E215" s="20">
        <v>334</v>
      </c>
      <c r="F215" s="14">
        <v>512</v>
      </c>
      <c r="G215" s="49">
        <f t="shared" si="22"/>
        <v>-34.765625</v>
      </c>
      <c r="H215" s="33">
        <f t="shared" si="23"/>
        <v>1.4701998415353463</v>
      </c>
      <c r="I215" s="33">
        <f t="shared" si="24"/>
        <v>2.1642642769581943</v>
      </c>
      <c r="J215" s="20">
        <v>1775</v>
      </c>
      <c r="K215" s="14">
        <v>3908</v>
      </c>
      <c r="L215" s="49">
        <f t="shared" si="25"/>
        <v>-54.580348004094169</v>
      </c>
      <c r="M215" s="33">
        <f t="shared" si="26"/>
        <v>1.1960674649434311</v>
      </c>
      <c r="N215" s="34">
        <f t="shared" si="27"/>
        <v>2.0403155493137168</v>
      </c>
    </row>
    <row r="216" spans="1:14" hidden="1" outlineLevel="1" x14ac:dyDescent="0.3">
      <c r="A216" s="36"/>
      <c r="B216" s="50" t="s">
        <v>228</v>
      </c>
      <c r="C216" s="42">
        <f t="shared" si="21"/>
        <v>-64.953271028037392</v>
      </c>
      <c r="D216" s="48"/>
      <c r="E216" s="20">
        <v>189</v>
      </c>
      <c r="F216" s="14">
        <v>337</v>
      </c>
      <c r="G216" s="49">
        <f t="shared" si="22"/>
        <v>-43.916913946587535</v>
      </c>
      <c r="H216" s="33">
        <f t="shared" si="23"/>
        <v>0.83193943128796555</v>
      </c>
      <c r="I216" s="33">
        <f t="shared" si="24"/>
        <v>1.424525510419749</v>
      </c>
      <c r="J216" s="20">
        <v>825</v>
      </c>
      <c r="K216" s="14">
        <v>2354</v>
      </c>
      <c r="L216" s="49">
        <f t="shared" si="25"/>
        <v>-64.953271028037392</v>
      </c>
      <c r="M216" s="33">
        <f t="shared" si="26"/>
        <v>0.55591868088920038</v>
      </c>
      <c r="N216" s="34">
        <f t="shared" si="27"/>
        <v>1.2289925289366657</v>
      </c>
    </row>
    <row r="217" spans="1:14" hidden="1" outlineLevel="1" x14ac:dyDescent="0.3">
      <c r="A217" s="36"/>
      <c r="B217" s="50" t="s">
        <v>229</v>
      </c>
      <c r="C217" s="42">
        <f t="shared" si="21"/>
        <v>-15.758293838862558</v>
      </c>
      <c r="D217" s="48"/>
      <c r="E217" s="20">
        <v>64</v>
      </c>
      <c r="F217" s="14">
        <v>84</v>
      </c>
      <c r="G217" s="49">
        <f t="shared" si="22"/>
        <v>-23.809523809523807</v>
      </c>
      <c r="H217" s="33">
        <f t="shared" si="23"/>
        <v>0.28171493969539574</v>
      </c>
      <c r="I217" s="33">
        <f t="shared" si="24"/>
        <v>0.35507460793845369</v>
      </c>
      <c r="J217" s="20">
        <v>711</v>
      </c>
      <c r="K217" s="14">
        <v>844</v>
      </c>
      <c r="L217" s="49">
        <f t="shared" si="25"/>
        <v>-15.758293838862558</v>
      </c>
      <c r="M217" s="33">
        <f t="shared" si="26"/>
        <v>0.47910082680269261</v>
      </c>
      <c r="N217" s="34">
        <f t="shared" si="27"/>
        <v>0.44064133153039325</v>
      </c>
    </row>
    <row r="218" spans="1:14" hidden="1" outlineLevel="1" x14ac:dyDescent="0.3">
      <c r="A218" s="36"/>
      <c r="B218" s="50" t="s">
        <v>230</v>
      </c>
      <c r="C218" s="42">
        <f t="shared" si="21"/>
        <v>-74.565217391304344</v>
      </c>
      <c r="D218" s="48"/>
      <c r="E218" s="20">
        <v>43</v>
      </c>
      <c r="F218" s="14">
        <v>68</v>
      </c>
      <c r="G218" s="49">
        <f t="shared" si="22"/>
        <v>-36.764705882352942</v>
      </c>
      <c r="H218" s="33">
        <f t="shared" si="23"/>
        <v>0.189277225107844</v>
      </c>
      <c r="I218" s="33">
        <f t="shared" si="24"/>
        <v>0.28744134928351017</v>
      </c>
      <c r="J218" s="20">
        <v>117</v>
      </c>
      <c r="K218" s="14">
        <v>460</v>
      </c>
      <c r="L218" s="49">
        <f t="shared" si="25"/>
        <v>-74.565217391304344</v>
      </c>
      <c r="M218" s="33">
        <f t="shared" si="26"/>
        <v>7.8839376562468422E-2</v>
      </c>
      <c r="N218" s="34">
        <f t="shared" si="27"/>
        <v>0.24015996742177836</v>
      </c>
    </row>
    <row r="219" spans="1:14" hidden="1" outlineLevel="1" x14ac:dyDescent="0.3">
      <c r="A219" s="36"/>
      <c r="B219" s="50" t="s">
        <v>231</v>
      </c>
      <c r="C219" s="42">
        <f t="shared" si="21"/>
        <v>29.310344827586203</v>
      </c>
      <c r="D219" s="48"/>
      <c r="E219" s="20">
        <v>35</v>
      </c>
      <c r="F219" s="14">
        <v>3</v>
      </c>
      <c r="G219" s="49">
        <f t="shared" si="22"/>
        <v>1066.6666666666665</v>
      </c>
      <c r="H219" s="33">
        <f t="shared" si="23"/>
        <v>0.15406285764591954</v>
      </c>
      <c r="I219" s="33">
        <f t="shared" si="24"/>
        <v>1.268123599780192E-2</v>
      </c>
      <c r="J219" s="20">
        <v>75</v>
      </c>
      <c r="K219" s="14">
        <v>58</v>
      </c>
      <c r="L219" s="49">
        <f t="shared" si="25"/>
        <v>29.310344827586203</v>
      </c>
      <c r="M219" s="33">
        <f t="shared" si="26"/>
        <v>5.0538061899018216E-2</v>
      </c>
      <c r="N219" s="34">
        <f t="shared" si="27"/>
        <v>3.0281039370572051E-2</v>
      </c>
    </row>
    <row r="220" spans="1:14" hidden="1" outlineLevel="1" x14ac:dyDescent="0.3">
      <c r="A220" s="36"/>
      <c r="B220" s="50" t="s">
        <v>232</v>
      </c>
      <c r="C220" s="42">
        <f t="shared" si="21"/>
        <v>-20</v>
      </c>
      <c r="D220" s="48"/>
      <c r="E220" s="20">
        <v>1</v>
      </c>
      <c r="F220" s="14">
        <v>2</v>
      </c>
      <c r="G220" s="49">
        <f t="shared" si="22"/>
        <v>-50</v>
      </c>
      <c r="H220" s="33">
        <f t="shared" si="23"/>
        <v>4.4017959327405584E-3</v>
      </c>
      <c r="I220" s="33">
        <f t="shared" si="24"/>
        <v>8.4541573318679467E-3</v>
      </c>
      <c r="J220" s="20">
        <v>28</v>
      </c>
      <c r="K220" s="14">
        <v>35</v>
      </c>
      <c r="L220" s="49">
        <f t="shared" si="25"/>
        <v>-20</v>
      </c>
      <c r="M220" s="33">
        <f t="shared" si="26"/>
        <v>1.8867543108966801E-2</v>
      </c>
      <c r="N220" s="34">
        <f t="shared" si="27"/>
        <v>1.8273040999483132E-2</v>
      </c>
    </row>
    <row r="221" spans="1:14" hidden="1" outlineLevel="1" x14ac:dyDescent="0.3">
      <c r="A221" s="36"/>
      <c r="B221" s="50" t="s">
        <v>233</v>
      </c>
      <c r="C221" s="42">
        <f t="shared" si="21"/>
        <v>100</v>
      </c>
      <c r="D221" s="48"/>
      <c r="E221" s="20">
        <v>0</v>
      </c>
      <c r="F221" s="14">
        <v>0</v>
      </c>
      <c r="G221" s="49" t="str">
        <f t="shared" si="22"/>
        <v/>
      </c>
      <c r="H221" s="33" t="str">
        <f t="shared" si="23"/>
        <v/>
      </c>
      <c r="I221" s="33" t="str">
        <f t="shared" si="24"/>
        <v/>
      </c>
      <c r="J221" s="20">
        <v>8</v>
      </c>
      <c r="K221" s="14">
        <v>4</v>
      </c>
      <c r="L221" s="49">
        <f t="shared" si="25"/>
        <v>100</v>
      </c>
      <c r="M221" s="33">
        <f t="shared" si="26"/>
        <v>5.3907266025619432E-3</v>
      </c>
      <c r="N221" s="34">
        <f t="shared" si="27"/>
        <v>2.0883475427980725E-3</v>
      </c>
    </row>
    <row r="222" spans="1:14" hidden="1" outlineLevel="1" x14ac:dyDescent="0.3">
      <c r="A222" s="36"/>
      <c r="B222" s="50" t="s">
        <v>234</v>
      </c>
      <c r="C222" s="42">
        <f t="shared" si="21"/>
        <v>-94</v>
      </c>
      <c r="D222" s="48"/>
      <c r="E222" s="20">
        <v>2</v>
      </c>
      <c r="F222" s="14">
        <v>14</v>
      </c>
      <c r="G222" s="49">
        <f t="shared" si="22"/>
        <v>-85.714285714285708</v>
      </c>
      <c r="H222" s="33">
        <f t="shared" si="23"/>
        <v>8.8035918654811168E-3</v>
      </c>
      <c r="I222" s="33">
        <f t="shared" si="24"/>
        <v>5.9179101323075627E-2</v>
      </c>
      <c r="J222" s="20">
        <v>6</v>
      </c>
      <c r="K222" s="14">
        <v>100</v>
      </c>
      <c r="L222" s="49">
        <f t="shared" si="25"/>
        <v>-94</v>
      </c>
      <c r="M222" s="33">
        <f t="shared" si="26"/>
        <v>4.0430449519214574E-3</v>
      </c>
      <c r="N222" s="34">
        <f t="shared" si="27"/>
        <v>5.2208688569951811E-2</v>
      </c>
    </row>
    <row r="223" spans="1:14" hidden="1" outlineLevel="1" x14ac:dyDescent="0.3">
      <c r="A223" s="36"/>
      <c r="B223" s="50" t="s">
        <v>235</v>
      </c>
      <c r="C223" s="42">
        <f t="shared" si="21"/>
        <v>300</v>
      </c>
      <c r="D223" s="48"/>
      <c r="E223" s="20">
        <v>0</v>
      </c>
      <c r="F223" s="14">
        <v>0</v>
      </c>
      <c r="G223" s="49" t="str">
        <f t="shared" si="22"/>
        <v/>
      </c>
      <c r="H223" s="33" t="str">
        <f t="shared" si="23"/>
        <v/>
      </c>
      <c r="I223" s="33" t="str">
        <f t="shared" si="24"/>
        <v/>
      </c>
      <c r="J223" s="20">
        <v>4</v>
      </c>
      <c r="K223" s="14">
        <v>1</v>
      </c>
      <c r="L223" s="49">
        <f t="shared" si="25"/>
        <v>300</v>
      </c>
      <c r="M223" s="33">
        <f t="shared" si="26"/>
        <v>2.6953633012809716E-3</v>
      </c>
      <c r="N223" s="34">
        <f t="shared" si="27"/>
        <v>5.2208688569951812E-4</v>
      </c>
    </row>
    <row r="224" spans="1:14" hidden="1" outlineLevel="1" x14ac:dyDescent="0.3">
      <c r="A224" s="36"/>
      <c r="B224" s="50" t="s">
        <v>236</v>
      </c>
      <c r="C224" s="42">
        <f t="shared" si="21"/>
        <v>-97.5</v>
      </c>
      <c r="D224" s="48"/>
      <c r="E224" s="20">
        <v>0</v>
      </c>
      <c r="F224" s="14">
        <v>3</v>
      </c>
      <c r="G224" s="49">
        <f t="shared" si="22"/>
        <v>-100</v>
      </c>
      <c r="H224" s="33" t="str">
        <f t="shared" si="23"/>
        <v/>
      </c>
      <c r="I224" s="33">
        <f t="shared" si="24"/>
        <v>1.268123599780192E-2</v>
      </c>
      <c r="J224" s="20">
        <v>1</v>
      </c>
      <c r="K224" s="14">
        <v>40</v>
      </c>
      <c r="L224" s="49">
        <f t="shared" si="25"/>
        <v>-97.5</v>
      </c>
      <c r="M224" s="33">
        <f t="shared" si="26"/>
        <v>6.7384082532024291E-4</v>
      </c>
      <c r="N224" s="34">
        <f t="shared" si="27"/>
        <v>2.0883475427980722E-2</v>
      </c>
    </row>
    <row r="225" spans="1:14" hidden="1" outlineLevel="1" x14ac:dyDescent="0.3">
      <c r="A225" s="36"/>
      <c r="B225" s="50" t="s">
        <v>237</v>
      </c>
      <c r="C225" s="42">
        <f t="shared" si="21"/>
        <v>-100</v>
      </c>
      <c r="D225" s="48"/>
      <c r="E225" s="20">
        <v>0</v>
      </c>
      <c r="F225" s="14">
        <v>1</v>
      </c>
      <c r="G225" s="49">
        <f t="shared" si="22"/>
        <v>-100</v>
      </c>
      <c r="H225" s="33" t="str">
        <f t="shared" si="23"/>
        <v/>
      </c>
      <c r="I225" s="33">
        <f t="shared" si="24"/>
        <v>4.2270786659339733E-3</v>
      </c>
      <c r="J225" s="20">
        <v>0</v>
      </c>
      <c r="K225" s="14">
        <v>12</v>
      </c>
      <c r="L225" s="49">
        <f t="shared" si="25"/>
        <v>-100</v>
      </c>
      <c r="M225" s="33" t="str">
        <f t="shared" si="26"/>
        <v/>
      </c>
      <c r="N225" s="34">
        <f t="shared" si="27"/>
        <v>6.2650426283942179E-3</v>
      </c>
    </row>
    <row r="226" spans="1:14" collapsed="1" x14ac:dyDescent="0.3">
      <c r="A226" s="36" t="s">
        <v>238</v>
      </c>
      <c r="B226" s="1" t="s">
        <v>239</v>
      </c>
      <c r="C226" s="42">
        <f t="shared" si="21"/>
        <v>-21.863117870722434</v>
      </c>
      <c r="D226" s="48"/>
      <c r="E226" s="20">
        <v>224</v>
      </c>
      <c r="F226" s="14">
        <v>272</v>
      </c>
      <c r="G226" s="49">
        <f t="shared" si="22"/>
        <v>-17.647058823529413</v>
      </c>
      <c r="H226" s="33">
        <f t="shared" si="23"/>
        <v>0.98600228893388508</v>
      </c>
      <c r="I226" s="33">
        <f t="shared" si="24"/>
        <v>1.1497653971340407</v>
      </c>
      <c r="J226" s="20">
        <v>1644</v>
      </c>
      <c r="K226" s="14">
        <v>2104</v>
      </c>
      <c r="L226" s="49">
        <f t="shared" si="25"/>
        <v>-21.863117870722434</v>
      </c>
      <c r="M226" s="33">
        <f t="shared" si="26"/>
        <v>1.1077943168264792</v>
      </c>
      <c r="N226" s="34">
        <f t="shared" si="27"/>
        <v>1.0984708075117862</v>
      </c>
    </row>
    <row r="227" spans="1:14" hidden="1" outlineLevel="1" x14ac:dyDescent="0.3">
      <c r="A227" s="36"/>
      <c r="B227" s="50" t="s">
        <v>240</v>
      </c>
      <c r="C227" s="42">
        <f t="shared" si="21"/>
        <v>-3.0534351145038165</v>
      </c>
      <c r="D227" s="48"/>
      <c r="E227" s="20">
        <v>137</v>
      </c>
      <c r="F227" s="14">
        <v>139</v>
      </c>
      <c r="G227" s="49">
        <f t="shared" si="22"/>
        <v>-1.4388489208633095</v>
      </c>
      <c r="H227" s="33">
        <f t="shared" si="23"/>
        <v>0.60304604278545648</v>
      </c>
      <c r="I227" s="33">
        <f t="shared" si="24"/>
        <v>0.58756393456482225</v>
      </c>
      <c r="J227" s="20">
        <v>889</v>
      </c>
      <c r="K227" s="14">
        <v>917</v>
      </c>
      <c r="L227" s="49">
        <f t="shared" si="25"/>
        <v>-3.0534351145038165</v>
      </c>
      <c r="M227" s="33">
        <f t="shared" si="26"/>
        <v>0.59904449370969592</v>
      </c>
      <c r="N227" s="34">
        <f t="shared" si="27"/>
        <v>0.47875367418645814</v>
      </c>
    </row>
    <row r="228" spans="1:14" hidden="1" outlineLevel="1" x14ac:dyDescent="0.3">
      <c r="A228" s="36"/>
      <c r="B228" s="50" t="s">
        <v>241</v>
      </c>
      <c r="C228" s="42">
        <f t="shared" si="21"/>
        <v>-48.375870069605568</v>
      </c>
      <c r="D228" s="48"/>
      <c r="E228" s="20">
        <v>44</v>
      </c>
      <c r="F228" s="14">
        <v>89</v>
      </c>
      <c r="G228" s="49">
        <f t="shared" si="22"/>
        <v>-50.561797752808992</v>
      </c>
      <c r="H228" s="33">
        <f t="shared" si="23"/>
        <v>0.19367902104058457</v>
      </c>
      <c r="I228" s="33">
        <f t="shared" si="24"/>
        <v>0.37621000126812359</v>
      </c>
      <c r="J228" s="20">
        <v>445</v>
      </c>
      <c r="K228" s="14">
        <v>862</v>
      </c>
      <c r="L228" s="49">
        <f t="shared" si="25"/>
        <v>-48.375870069605568</v>
      </c>
      <c r="M228" s="33">
        <f t="shared" si="26"/>
        <v>0.29985916726750805</v>
      </c>
      <c r="N228" s="34">
        <f t="shared" si="27"/>
        <v>0.45003889547298465</v>
      </c>
    </row>
    <row r="229" spans="1:14" hidden="1" outlineLevel="1" x14ac:dyDescent="0.3">
      <c r="A229" s="36"/>
      <c r="B229" s="50" t="s">
        <v>242</v>
      </c>
      <c r="C229" s="42">
        <f t="shared" si="21"/>
        <v>-4.6153846153846159</v>
      </c>
      <c r="D229" s="48"/>
      <c r="E229" s="20">
        <v>43</v>
      </c>
      <c r="F229" s="14">
        <v>44</v>
      </c>
      <c r="G229" s="49">
        <f t="shared" si="22"/>
        <v>-2.2727272727272729</v>
      </c>
      <c r="H229" s="33">
        <f t="shared" si="23"/>
        <v>0.189277225107844</v>
      </c>
      <c r="I229" s="33">
        <f t="shared" si="24"/>
        <v>0.18599146130109481</v>
      </c>
      <c r="J229" s="20">
        <v>310</v>
      </c>
      <c r="K229" s="14">
        <v>325</v>
      </c>
      <c r="L229" s="49">
        <f t="shared" si="25"/>
        <v>-4.6153846153846159</v>
      </c>
      <c r="M229" s="33">
        <f t="shared" si="26"/>
        <v>0.20889065584927527</v>
      </c>
      <c r="N229" s="34">
        <f t="shared" si="27"/>
        <v>0.1696782378523434</v>
      </c>
    </row>
    <row r="230" spans="1:14" collapsed="1" x14ac:dyDescent="0.3">
      <c r="A230" s="36" t="s">
        <v>243</v>
      </c>
      <c r="B230" s="1" t="s">
        <v>244</v>
      </c>
      <c r="C230" s="42">
        <f t="shared" si="21"/>
        <v>26.450511945392492</v>
      </c>
      <c r="D230" s="48"/>
      <c r="E230" s="20">
        <v>339</v>
      </c>
      <c r="F230" s="14">
        <v>157</v>
      </c>
      <c r="G230" s="49">
        <f t="shared" si="22"/>
        <v>115.92356687898089</v>
      </c>
      <c r="H230" s="33">
        <f t="shared" si="23"/>
        <v>1.4922088211990492</v>
      </c>
      <c r="I230" s="33">
        <f t="shared" si="24"/>
        <v>0.66365135055163371</v>
      </c>
      <c r="J230" s="20">
        <v>1482</v>
      </c>
      <c r="K230" s="14">
        <v>1172</v>
      </c>
      <c r="L230" s="49">
        <f t="shared" si="25"/>
        <v>26.450511945392492</v>
      </c>
      <c r="M230" s="33">
        <f t="shared" si="26"/>
        <v>0.99863210312459982</v>
      </c>
      <c r="N230" s="34">
        <f t="shared" si="27"/>
        <v>0.61188583003983521</v>
      </c>
    </row>
    <row r="231" spans="1:14" hidden="1" outlineLevel="1" x14ac:dyDescent="0.3">
      <c r="A231" s="36"/>
      <c r="B231" s="50" t="s">
        <v>245</v>
      </c>
      <c r="C231" s="42">
        <f t="shared" si="21"/>
        <v>98.529411764705884</v>
      </c>
      <c r="D231" s="48"/>
      <c r="E231" s="20">
        <v>61</v>
      </c>
      <c r="F231" s="14">
        <v>29</v>
      </c>
      <c r="G231" s="49">
        <f t="shared" si="22"/>
        <v>110.34482758620689</v>
      </c>
      <c r="H231" s="33">
        <f t="shared" si="23"/>
        <v>0.26850955189717401</v>
      </c>
      <c r="I231" s="33">
        <f t="shared" si="24"/>
        <v>0.12258528131208522</v>
      </c>
      <c r="J231" s="20">
        <v>405</v>
      </c>
      <c r="K231" s="14">
        <v>204</v>
      </c>
      <c r="L231" s="49">
        <f t="shared" si="25"/>
        <v>98.529411764705884</v>
      </c>
      <c r="M231" s="33">
        <f t="shared" si="26"/>
        <v>0.27290553425469838</v>
      </c>
      <c r="N231" s="34">
        <f t="shared" si="27"/>
        <v>0.10650572468270171</v>
      </c>
    </row>
    <row r="232" spans="1:14" hidden="1" outlineLevel="1" x14ac:dyDescent="0.3">
      <c r="A232" s="36"/>
      <c r="B232" s="50">
        <v>911</v>
      </c>
      <c r="C232" s="42">
        <f t="shared" si="21"/>
        <v>79.807692307692307</v>
      </c>
      <c r="D232" s="48"/>
      <c r="E232" s="20">
        <v>101</v>
      </c>
      <c r="F232" s="14">
        <v>55</v>
      </c>
      <c r="G232" s="49">
        <f t="shared" si="22"/>
        <v>83.636363636363626</v>
      </c>
      <c r="H232" s="33">
        <f t="shared" si="23"/>
        <v>0.44458138920679635</v>
      </c>
      <c r="I232" s="33">
        <f t="shared" si="24"/>
        <v>0.23248932662636854</v>
      </c>
      <c r="J232" s="20">
        <v>374</v>
      </c>
      <c r="K232" s="14">
        <v>208</v>
      </c>
      <c r="L232" s="49">
        <f t="shared" si="25"/>
        <v>79.807692307692307</v>
      </c>
      <c r="M232" s="33">
        <f t="shared" si="26"/>
        <v>0.25201646866977084</v>
      </c>
      <c r="N232" s="34">
        <f t="shared" si="27"/>
        <v>0.10859407222549977</v>
      </c>
    </row>
    <row r="233" spans="1:14" hidden="1" outlineLevel="1" x14ac:dyDescent="0.3">
      <c r="A233" s="36"/>
      <c r="B233" s="50" t="s">
        <v>246</v>
      </c>
      <c r="C233" s="42">
        <f t="shared" si="21"/>
        <v>-45.01347708894879</v>
      </c>
      <c r="D233" s="48"/>
      <c r="E233" s="20">
        <v>33</v>
      </c>
      <c r="F233" s="14">
        <v>25</v>
      </c>
      <c r="G233" s="49">
        <f t="shared" si="22"/>
        <v>32</v>
      </c>
      <c r="H233" s="33">
        <f t="shared" si="23"/>
        <v>0.14525926578043843</v>
      </c>
      <c r="I233" s="33">
        <f t="shared" si="24"/>
        <v>0.10567696664834933</v>
      </c>
      <c r="J233" s="20">
        <v>204</v>
      </c>
      <c r="K233" s="14">
        <v>371</v>
      </c>
      <c r="L233" s="49">
        <f t="shared" si="25"/>
        <v>-45.01347708894879</v>
      </c>
      <c r="M233" s="33">
        <f t="shared" si="26"/>
        <v>0.13746352836532955</v>
      </c>
      <c r="N233" s="34">
        <f t="shared" si="27"/>
        <v>0.19369423459452123</v>
      </c>
    </row>
    <row r="234" spans="1:14" hidden="1" outlineLevel="1" x14ac:dyDescent="0.3">
      <c r="A234" s="36"/>
      <c r="B234" s="50" t="s">
        <v>247</v>
      </c>
      <c r="C234" s="42" t="str">
        <f t="shared" si="21"/>
        <v/>
      </c>
      <c r="D234" s="48"/>
      <c r="E234" s="20">
        <v>88</v>
      </c>
      <c r="F234" s="14">
        <v>0</v>
      </c>
      <c r="G234" s="49" t="str">
        <f t="shared" si="22"/>
        <v/>
      </c>
      <c r="H234" s="33">
        <f t="shared" si="23"/>
        <v>0.38735804208116914</v>
      </c>
      <c r="I234" s="33" t="str">
        <f t="shared" si="24"/>
        <v/>
      </c>
      <c r="J234" s="20">
        <v>198</v>
      </c>
      <c r="K234" s="14">
        <v>0</v>
      </c>
      <c r="L234" s="49" t="str">
        <f t="shared" si="25"/>
        <v/>
      </c>
      <c r="M234" s="33">
        <f t="shared" si="26"/>
        <v>0.13342048341340809</v>
      </c>
      <c r="N234" s="34" t="str">
        <f t="shared" si="27"/>
        <v/>
      </c>
    </row>
    <row r="235" spans="1:14" hidden="1" outlineLevel="1" x14ac:dyDescent="0.3">
      <c r="A235" s="36"/>
      <c r="B235" s="50">
        <v>718</v>
      </c>
      <c r="C235" s="42">
        <f t="shared" si="21"/>
        <v>31.496062992125985</v>
      </c>
      <c r="D235" s="48"/>
      <c r="E235" s="20">
        <v>47</v>
      </c>
      <c r="F235" s="14">
        <v>21</v>
      </c>
      <c r="G235" s="49">
        <f t="shared" si="22"/>
        <v>123.80952380952381</v>
      </c>
      <c r="H235" s="33">
        <f t="shared" si="23"/>
        <v>0.20688440883880624</v>
      </c>
      <c r="I235" s="33">
        <f t="shared" si="24"/>
        <v>8.8768651984613423E-2</v>
      </c>
      <c r="J235" s="20">
        <v>167</v>
      </c>
      <c r="K235" s="14">
        <v>127</v>
      </c>
      <c r="L235" s="49">
        <f t="shared" si="25"/>
        <v>31.496062992125985</v>
      </c>
      <c r="M235" s="33">
        <f t="shared" si="26"/>
        <v>0.11253141782848056</v>
      </c>
      <c r="N235" s="34">
        <f t="shared" si="27"/>
        <v>6.6305034483838801E-2</v>
      </c>
    </row>
    <row r="236" spans="1:14" hidden="1" outlineLevel="1" x14ac:dyDescent="0.3">
      <c r="A236" s="36"/>
      <c r="B236" s="50" t="s">
        <v>248</v>
      </c>
      <c r="C236" s="42">
        <f t="shared" si="21"/>
        <v>-48.854961832061065</v>
      </c>
      <c r="D236" s="48"/>
      <c r="E236" s="20">
        <v>9</v>
      </c>
      <c r="F236" s="14">
        <v>27</v>
      </c>
      <c r="G236" s="49">
        <f t="shared" si="22"/>
        <v>-66.666666666666657</v>
      </c>
      <c r="H236" s="33">
        <f t="shared" si="23"/>
        <v>3.9616163394665026E-2</v>
      </c>
      <c r="I236" s="33">
        <f t="shared" si="24"/>
        <v>0.11413112398021728</v>
      </c>
      <c r="J236" s="20">
        <v>134</v>
      </c>
      <c r="K236" s="14">
        <v>262</v>
      </c>
      <c r="L236" s="49">
        <f t="shared" si="25"/>
        <v>-48.854961832061065</v>
      </c>
      <c r="M236" s="33">
        <f t="shared" si="26"/>
        <v>9.0294670592912546E-2</v>
      </c>
      <c r="N236" s="34">
        <f t="shared" si="27"/>
        <v>0.13678676405327372</v>
      </c>
    </row>
    <row r="237" spans="1:14" collapsed="1" x14ac:dyDescent="0.3">
      <c r="A237" s="36" t="s">
        <v>249</v>
      </c>
      <c r="B237" s="1" t="s">
        <v>250</v>
      </c>
      <c r="C237" s="42">
        <f t="shared" si="21"/>
        <v>-26.149131767109296</v>
      </c>
      <c r="D237" s="48"/>
      <c r="E237" s="20">
        <v>409</v>
      </c>
      <c r="F237" s="14">
        <v>438</v>
      </c>
      <c r="G237" s="49">
        <f t="shared" si="22"/>
        <v>-6.6210045662100452</v>
      </c>
      <c r="H237" s="33">
        <f t="shared" si="23"/>
        <v>1.800334536490888</v>
      </c>
      <c r="I237" s="33">
        <f t="shared" si="24"/>
        <v>1.8514604556790801</v>
      </c>
      <c r="J237" s="20">
        <v>1446</v>
      </c>
      <c r="K237" s="14">
        <v>1958</v>
      </c>
      <c r="L237" s="49">
        <f t="shared" si="25"/>
        <v>-26.149131767109296</v>
      </c>
      <c r="M237" s="33">
        <f t="shared" si="26"/>
        <v>0.97437383341307116</v>
      </c>
      <c r="N237" s="34">
        <f t="shared" si="27"/>
        <v>1.0222461221996564</v>
      </c>
    </row>
    <row r="238" spans="1:14" hidden="1" outlineLevel="1" x14ac:dyDescent="0.3">
      <c r="A238" s="36"/>
      <c r="B238" s="50" t="s">
        <v>251</v>
      </c>
      <c r="C238" s="42">
        <f t="shared" si="21"/>
        <v>-23.076923076923077</v>
      </c>
      <c r="D238" s="48"/>
      <c r="E238" s="20">
        <v>111</v>
      </c>
      <c r="F238" s="14">
        <v>128</v>
      </c>
      <c r="G238" s="49">
        <f t="shared" si="22"/>
        <v>-13.28125</v>
      </c>
      <c r="H238" s="33">
        <f t="shared" si="23"/>
        <v>0.48859934853420189</v>
      </c>
      <c r="I238" s="33">
        <f t="shared" si="24"/>
        <v>0.54106606923954859</v>
      </c>
      <c r="J238" s="20">
        <v>370</v>
      </c>
      <c r="K238" s="14">
        <v>481</v>
      </c>
      <c r="L238" s="49">
        <f t="shared" si="25"/>
        <v>-23.076923076923077</v>
      </c>
      <c r="M238" s="33">
        <f t="shared" si="26"/>
        <v>0.24932110536848984</v>
      </c>
      <c r="N238" s="34">
        <f t="shared" si="27"/>
        <v>0.25112379202146823</v>
      </c>
    </row>
    <row r="239" spans="1:14" hidden="1" outlineLevel="1" x14ac:dyDescent="0.3">
      <c r="A239" s="36"/>
      <c r="B239" s="50" t="s">
        <v>252</v>
      </c>
      <c r="C239" s="42">
        <f t="shared" si="21"/>
        <v>300</v>
      </c>
      <c r="D239" s="48"/>
      <c r="E239" s="20">
        <v>113</v>
      </c>
      <c r="F239" s="14">
        <v>22</v>
      </c>
      <c r="G239" s="49">
        <f t="shared" si="22"/>
        <v>413.63636363636368</v>
      </c>
      <c r="H239" s="33">
        <f t="shared" si="23"/>
        <v>0.49740294039968302</v>
      </c>
      <c r="I239" s="33">
        <f t="shared" si="24"/>
        <v>9.2995730650547406E-2</v>
      </c>
      <c r="J239" s="20">
        <v>344</v>
      </c>
      <c r="K239" s="14">
        <v>86</v>
      </c>
      <c r="L239" s="49">
        <f t="shared" si="25"/>
        <v>300</v>
      </c>
      <c r="M239" s="33">
        <f t="shared" si="26"/>
        <v>0.23180124391016352</v>
      </c>
      <c r="N239" s="34">
        <f t="shared" si="27"/>
        <v>4.4899472170158557E-2</v>
      </c>
    </row>
    <row r="240" spans="1:14" hidden="1" outlineLevel="1" x14ac:dyDescent="0.3">
      <c r="A240" s="36"/>
      <c r="B240" s="50" t="s">
        <v>253</v>
      </c>
      <c r="C240" s="42">
        <f t="shared" si="21"/>
        <v>68.472906403940897</v>
      </c>
      <c r="D240" s="48"/>
      <c r="E240" s="20">
        <v>92</v>
      </c>
      <c r="F240" s="14">
        <v>32</v>
      </c>
      <c r="G240" s="49">
        <f t="shared" si="22"/>
        <v>187.5</v>
      </c>
      <c r="H240" s="33">
        <f t="shared" si="23"/>
        <v>0.40496522581213135</v>
      </c>
      <c r="I240" s="33">
        <f t="shared" si="24"/>
        <v>0.13526651730988715</v>
      </c>
      <c r="J240" s="20">
        <v>342</v>
      </c>
      <c r="K240" s="14">
        <v>203</v>
      </c>
      <c r="L240" s="49">
        <f t="shared" si="25"/>
        <v>68.472906403940897</v>
      </c>
      <c r="M240" s="33">
        <f t="shared" si="26"/>
        <v>0.23045356225952304</v>
      </c>
      <c r="N240" s="34">
        <f t="shared" si="27"/>
        <v>0.10598363779700218</v>
      </c>
    </row>
    <row r="241" spans="1:14" hidden="1" outlineLevel="1" x14ac:dyDescent="0.3">
      <c r="A241" s="36"/>
      <c r="B241" s="50" t="s">
        <v>254</v>
      </c>
      <c r="C241" s="42">
        <f t="shared" si="21"/>
        <v>-78.200692041522487</v>
      </c>
      <c r="D241" s="48"/>
      <c r="E241" s="20">
        <v>55</v>
      </c>
      <c r="F241" s="14">
        <v>201</v>
      </c>
      <c r="G241" s="49">
        <f t="shared" si="22"/>
        <v>-72.636815920398007</v>
      </c>
      <c r="H241" s="33">
        <f t="shared" si="23"/>
        <v>0.24209877630073071</v>
      </c>
      <c r="I241" s="33">
        <f t="shared" si="24"/>
        <v>0.84964281185272861</v>
      </c>
      <c r="J241" s="20">
        <v>189</v>
      </c>
      <c r="K241" s="14">
        <v>867</v>
      </c>
      <c r="L241" s="49">
        <f t="shared" si="25"/>
        <v>-78.200692041522487</v>
      </c>
      <c r="M241" s="33">
        <f t="shared" si="26"/>
        <v>0.1273559159855259</v>
      </c>
      <c r="N241" s="34">
        <f t="shared" si="27"/>
        <v>0.45264932990148221</v>
      </c>
    </row>
    <row r="242" spans="1:14" hidden="1" outlineLevel="1" x14ac:dyDescent="0.3">
      <c r="A242" s="36"/>
      <c r="B242" s="50" t="s">
        <v>255</v>
      </c>
      <c r="C242" s="42">
        <f t="shared" si="21"/>
        <v>2.4096385542168677</v>
      </c>
      <c r="D242" s="48"/>
      <c r="E242" s="20">
        <v>16</v>
      </c>
      <c r="F242" s="14">
        <v>14</v>
      </c>
      <c r="G242" s="49">
        <f t="shared" si="22"/>
        <v>14.285714285714285</v>
      </c>
      <c r="H242" s="33">
        <f t="shared" si="23"/>
        <v>7.0428734923848935E-2</v>
      </c>
      <c r="I242" s="33">
        <f t="shared" si="24"/>
        <v>5.9179101323075627E-2</v>
      </c>
      <c r="J242" s="20">
        <v>85</v>
      </c>
      <c r="K242" s="14">
        <v>83</v>
      </c>
      <c r="L242" s="49">
        <f t="shared" si="25"/>
        <v>2.4096385542168677</v>
      </c>
      <c r="M242" s="33">
        <f t="shared" si="26"/>
        <v>5.7276470152220642E-2</v>
      </c>
      <c r="N242" s="34">
        <f t="shared" si="27"/>
        <v>4.3333211513060001E-2</v>
      </c>
    </row>
    <row r="243" spans="1:14" hidden="1" outlineLevel="1" x14ac:dyDescent="0.3">
      <c r="A243" s="36"/>
      <c r="B243" s="50" t="s">
        <v>256</v>
      </c>
      <c r="C243" s="42">
        <f t="shared" si="21"/>
        <v>39.473684210526315</v>
      </c>
      <c r="D243" s="48"/>
      <c r="E243" s="20">
        <v>13</v>
      </c>
      <c r="F243" s="14">
        <v>6</v>
      </c>
      <c r="G243" s="49">
        <f t="shared" si="22"/>
        <v>116.66666666666667</v>
      </c>
      <c r="H243" s="33">
        <f t="shared" si="23"/>
        <v>5.7223347125627252E-2</v>
      </c>
      <c r="I243" s="33">
        <f t="shared" si="24"/>
        <v>2.536247199560384E-2</v>
      </c>
      <c r="J243" s="20">
        <v>53</v>
      </c>
      <c r="K243" s="14">
        <v>38</v>
      </c>
      <c r="L243" s="49">
        <f t="shared" si="25"/>
        <v>39.473684210526315</v>
      </c>
      <c r="M243" s="33">
        <f t="shared" si="26"/>
        <v>3.5713563741972876E-2</v>
      </c>
      <c r="N243" s="34">
        <f t="shared" si="27"/>
        <v>1.9839301656581688E-2</v>
      </c>
    </row>
    <row r="244" spans="1:14" hidden="1" outlineLevel="1" x14ac:dyDescent="0.3">
      <c r="A244" s="36"/>
      <c r="B244" s="50" t="s">
        <v>257</v>
      </c>
      <c r="C244" s="42">
        <f t="shared" si="21"/>
        <v>-71.969696969696969</v>
      </c>
      <c r="D244" s="48"/>
      <c r="E244" s="20">
        <v>7</v>
      </c>
      <c r="F244" s="14">
        <v>28</v>
      </c>
      <c r="G244" s="49">
        <f t="shared" si="22"/>
        <v>-75</v>
      </c>
      <c r="H244" s="33">
        <f t="shared" si="23"/>
        <v>3.0812571529183909E-2</v>
      </c>
      <c r="I244" s="33">
        <f t="shared" si="24"/>
        <v>0.11835820264615125</v>
      </c>
      <c r="J244" s="20">
        <v>37</v>
      </c>
      <c r="K244" s="14">
        <v>132</v>
      </c>
      <c r="L244" s="49">
        <f t="shared" si="25"/>
        <v>-71.969696969696969</v>
      </c>
      <c r="M244" s="33">
        <f t="shared" si="26"/>
        <v>2.4932110536848986E-2</v>
      </c>
      <c r="N244" s="34">
        <f t="shared" si="27"/>
        <v>6.8915468912336394E-2</v>
      </c>
    </row>
    <row r="245" spans="1:14" hidden="1" outlineLevel="1" x14ac:dyDescent="0.3">
      <c r="A245" s="36"/>
      <c r="B245" s="50" t="s">
        <v>258</v>
      </c>
      <c r="C245" s="42">
        <f t="shared" si="21"/>
        <v>-75</v>
      </c>
      <c r="D245" s="48"/>
      <c r="E245" s="20">
        <v>1</v>
      </c>
      <c r="F245" s="14">
        <v>7</v>
      </c>
      <c r="G245" s="49">
        <f t="shared" si="22"/>
        <v>-85.714285714285708</v>
      </c>
      <c r="H245" s="33">
        <f t="shared" si="23"/>
        <v>4.4017959327405584E-3</v>
      </c>
      <c r="I245" s="33">
        <f t="shared" si="24"/>
        <v>2.9589550661537813E-2</v>
      </c>
      <c r="J245" s="20">
        <v>15</v>
      </c>
      <c r="K245" s="14">
        <v>60</v>
      </c>
      <c r="L245" s="49">
        <f t="shared" si="25"/>
        <v>-75</v>
      </c>
      <c r="M245" s="33">
        <f t="shared" si="26"/>
        <v>1.0107612379803644E-2</v>
      </c>
      <c r="N245" s="34">
        <f t="shared" si="27"/>
        <v>3.1325213141971085E-2</v>
      </c>
    </row>
    <row r="246" spans="1:14" hidden="1" outlineLevel="1" x14ac:dyDescent="0.3">
      <c r="A246" s="36"/>
      <c r="B246" s="50" t="s">
        <v>259</v>
      </c>
      <c r="C246" s="42">
        <f t="shared" si="21"/>
        <v>175</v>
      </c>
      <c r="D246" s="48"/>
      <c r="E246" s="20">
        <v>1</v>
      </c>
      <c r="F246" s="14">
        <v>0</v>
      </c>
      <c r="G246" s="49" t="str">
        <f t="shared" si="22"/>
        <v/>
      </c>
      <c r="H246" s="33">
        <f t="shared" si="23"/>
        <v>4.4017959327405584E-3</v>
      </c>
      <c r="I246" s="33" t="str">
        <f t="shared" si="24"/>
        <v/>
      </c>
      <c r="J246" s="20">
        <v>11</v>
      </c>
      <c r="K246" s="14">
        <v>4</v>
      </c>
      <c r="L246" s="49">
        <f t="shared" si="25"/>
        <v>175</v>
      </c>
      <c r="M246" s="33">
        <f t="shared" si="26"/>
        <v>7.4122490785226711E-3</v>
      </c>
      <c r="N246" s="34">
        <f t="shared" si="27"/>
        <v>2.0883475427980725E-3</v>
      </c>
    </row>
    <row r="247" spans="1:14" hidden="1" outlineLevel="1" x14ac:dyDescent="0.3">
      <c r="A247" s="36"/>
      <c r="B247" s="50" t="s">
        <v>260</v>
      </c>
      <c r="C247" s="42">
        <f t="shared" si="21"/>
        <v>-100</v>
      </c>
      <c r="D247" s="48"/>
      <c r="E247" s="20">
        <v>0</v>
      </c>
      <c r="F247" s="14">
        <v>0</v>
      </c>
      <c r="G247" s="49" t="str">
        <f t="shared" si="22"/>
        <v/>
      </c>
      <c r="H247" s="33" t="str">
        <f t="shared" si="23"/>
        <v/>
      </c>
      <c r="I247" s="33" t="str">
        <f t="shared" si="24"/>
        <v/>
      </c>
      <c r="J247" s="20">
        <v>0</v>
      </c>
      <c r="K247" s="14">
        <v>2</v>
      </c>
      <c r="L247" s="49">
        <f t="shared" si="25"/>
        <v>-100</v>
      </c>
      <c r="M247" s="33" t="str">
        <f t="shared" si="26"/>
        <v/>
      </c>
      <c r="N247" s="34">
        <f t="shared" si="27"/>
        <v>1.0441737713990362E-3</v>
      </c>
    </row>
    <row r="248" spans="1:14" hidden="1" outlineLevel="1" x14ac:dyDescent="0.3">
      <c r="A248" s="36"/>
      <c r="B248" s="50" t="s">
        <v>261</v>
      </c>
      <c r="C248" s="42">
        <f t="shared" si="21"/>
        <v>-100</v>
      </c>
      <c r="D248" s="48"/>
      <c r="E248" s="20">
        <v>0</v>
      </c>
      <c r="F248" s="14">
        <v>0</v>
      </c>
      <c r="G248" s="49" t="str">
        <f t="shared" si="22"/>
        <v/>
      </c>
      <c r="H248" s="33" t="str">
        <f t="shared" si="23"/>
        <v/>
      </c>
      <c r="I248" s="33" t="str">
        <f t="shared" si="24"/>
        <v/>
      </c>
      <c r="J248" s="20">
        <v>0</v>
      </c>
      <c r="K248" s="14">
        <v>2</v>
      </c>
      <c r="L248" s="49">
        <f t="shared" si="25"/>
        <v>-100</v>
      </c>
      <c r="M248" s="33" t="str">
        <f t="shared" si="26"/>
        <v/>
      </c>
      <c r="N248" s="34">
        <f t="shared" si="27"/>
        <v>1.0441737713990362E-3</v>
      </c>
    </row>
    <row r="249" spans="1:14" collapsed="1" x14ac:dyDescent="0.3">
      <c r="A249" s="36" t="s">
        <v>262</v>
      </c>
      <c r="B249" s="1" t="s">
        <v>263</v>
      </c>
      <c r="C249" s="42">
        <f t="shared" si="21"/>
        <v>-33.411764705882355</v>
      </c>
      <c r="D249" s="48"/>
      <c r="E249" s="20">
        <v>164</v>
      </c>
      <c r="F249" s="14">
        <v>312</v>
      </c>
      <c r="G249" s="49">
        <f t="shared" si="22"/>
        <v>-47.435897435897431</v>
      </c>
      <c r="H249" s="33">
        <f t="shared" si="23"/>
        <v>0.72189453296945161</v>
      </c>
      <c r="I249" s="33">
        <f t="shared" si="24"/>
        <v>1.3188485437713995</v>
      </c>
      <c r="J249" s="20">
        <v>1132</v>
      </c>
      <c r="K249" s="14">
        <v>1700</v>
      </c>
      <c r="L249" s="49">
        <f t="shared" si="25"/>
        <v>-33.411764705882355</v>
      </c>
      <c r="M249" s="33">
        <f t="shared" si="26"/>
        <v>0.76278781426251485</v>
      </c>
      <c r="N249" s="34">
        <f t="shared" si="27"/>
        <v>0.88754770568918084</v>
      </c>
    </row>
    <row r="250" spans="1:14" hidden="1" outlineLevel="1" x14ac:dyDescent="0.3">
      <c r="A250" s="36"/>
      <c r="B250" s="50" t="s">
        <v>264</v>
      </c>
      <c r="C250" s="42">
        <f t="shared" si="21"/>
        <v>-1.1494252873563218</v>
      </c>
      <c r="D250" s="48"/>
      <c r="E250" s="20">
        <v>32</v>
      </c>
      <c r="F250" s="14">
        <v>59</v>
      </c>
      <c r="G250" s="49">
        <f t="shared" si="22"/>
        <v>-45.762711864406782</v>
      </c>
      <c r="H250" s="33">
        <f t="shared" si="23"/>
        <v>0.14085746984769787</v>
      </c>
      <c r="I250" s="33">
        <f t="shared" si="24"/>
        <v>0.24939764129010442</v>
      </c>
      <c r="J250" s="20">
        <v>430</v>
      </c>
      <c r="K250" s="14">
        <v>435</v>
      </c>
      <c r="L250" s="49">
        <f t="shared" si="25"/>
        <v>-1.1494252873563218</v>
      </c>
      <c r="M250" s="33">
        <f t="shared" si="26"/>
        <v>0.28975155488770443</v>
      </c>
      <c r="N250" s="34">
        <f t="shared" si="27"/>
        <v>0.2271077952792904</v>
      </c>
    </row>
    <row r="251" spans="1:14" hidden="1" outlineLevel="1" x14ac:dyDescent="0.3">
      <c r="A251" s="36"/>
      <c r="B251" s="50" t="s">
        <v>265</v>
      </c>
      <c r="C251" s="42">
        <f t="shared" si="21"/>
        <v>-25.668449197860966</v>
      </c>
      <c r="D251" s="48"/>
      <c r="E251" s="20">
        <v>26</v>
      </c>
      <c r="F251" s="14">
        <v>98</v>
      </c>
      <c r="G251" s="49">
        <f t="shared" si="22"/>
        <v>-73.469387755102048</v>
      </c>
      <c r="H251" s="33">
        <f t="shared" si="23"/>
        <v>0.1144466942512545</v>
      </c>
      <c r="I251" s="33">
        <f t="shared" si="24"/>
        <v>0.41425370926152938</v>
      </c>
      <c r="J251" s="20">
        <v>278</v>
      </c>
      <c r="K251" s="14">
        <v>374</v>
      </c>
      <c r="L251" s="49">
        <f t="shared" si="25"/>
        <v>-25.668449197860966</v>
      </c>
      <c r="M251" s="33">
        <f t="shared" si="26"/>
        <v>0.1873277494390275</v>
      </c>
      <c r="N251" s="34">
        <f t="shared" si="27"/>
        <v>0.19526049525161979</v>
      </c>
    </row>
    <row r="252" spans="1:14" hidden="1" outlineLevel="1" x14ac:dyDescent="0.3">
      <c r="A252" s="36"/>
      <c r="B252" s="50" t="s">
        <v>266</v>
      </c>
      <c r="C252" s="42">
        <f t="shared" si="21"/>
        <v>-12.840466926070038</v>
      </c>
      <c r="D252" s="48"/>
      <c r="E252" s="20">
        <v>83</v>
      </c>
      <c r="F252" s="14">
        <v>27</v>
      </c>
      <c r="G252" s="49">
        <f t="shared" si="22"/>
        <v>207.40740740740739</v>
      </c>
      <c r="H252" s="33">
        <f t="shared" si="23"/>
        <v>0.36534906241746634</v>
      </c>
      <c r="I252" s="33">
        <f t="shared" si="24"/>
        <v>0.11413112398021728</v>
      </c>
      <c r="J252" s="20">
        <v>224</v>
      </c>
      <c r="K252" s="14">
        <v>257</v>
      </c>
      <c r="L252" s="49">
        <f t="shared" si="25"/>
        <v>-12.840466926070038</v>
      </c>
      <c r="M252" s="33">
        <f t="shared" si="26"/>
        <v>0.15094034487173441</v>
      </c>
      <c r="N252" s="34">
        <f t="shared" si="27"/>
        <v>0.13417632962477616</v>
      </c>
    </row>
    <row r="253" spans="1:14" hidden="1" outlineLevel="1" x14ac:dyDescent="0.3">
      <c r="A253" s="36"/>
      <c r="B253" s="50" t="s">
        <v>267</v>
      </c>
      <c r="C253" s="42">
        <f t="shared" si="21"/>
        <v>-15.942028985507244</v>
      </c>
      <c r="D253" s="48"/>
      <c r="E253" s="20">
        <v>21</v>
      </c>
      <c r="F253" s="14">
        <v>50</v>
      </c>
      <c r="G253" s="49">
        <f t="shared" si="22"/>
        <v>-57.999999999999993</v>
      </c>
      <c r="H253" s="33">
        <f t="shared" si="23"/>
        <v>9.243771458755172E-2</v>
      </c>
      <c r="I253" s="33">
        <f t="shared" si="24"/>
        <v>0.21135393329669866</v>
      </c>
      <c r="J253" s="20">
        <v>174</v>
      </c>
      <c r="K253" s="14">
        <v>207</v>
      </c>
      <c r="L253" s="49">
        <f t="shared" si="25"/>
        <v>-15.942028985507244</v>
      </c>
      <c r="M253" s="33">
        <f t="shared" si="26"/>
        <v>0.11724830360572225</v>
      </c>
      <c r="N253" s="34">
        <f t="shared" si="27"/>
        <v>0.10807198533980024</v>
      </c>
    </row>
    <row r="254" spans="1:14" hidden="1" outlineLevel="1" x14ac:dyDescent="0.3">
      <c r="A254" s="36"/>
      <c r="B254" s="50" t="s">
        <v>268</v>
      </c>
      <c r="C254" s="42">
        <f t="shared" si="21"/>
        <v>-93.375394321766564</v>
      </c>
      <c r="D254" s="48"/>
      <c r="E254" s="20">
        <v>0</v>
      </c>
      <c r="F254" s="14">
        <v>71</v>
      </c>
      <c r="G254" s="49">
        <f t="shared" si="22"/>
        <v>-100</v>
      </c>
      <c r="H254" s="33" t="str">
        <f t="shared" si="23"/>
        <v/>
      </c>
      <c r="I254" s="33">
        <f t="shared" si="24"/>
        <v>0.30012258528131208</v>
      </c>
      <c r="J254" s="20">
        <v>21</v>
      </c>
      <c r="K254" s="14">
        <v>317</v>
      </c>
      <c r="L254" s="49">
        <f t="shared" si="25"/>
        <v>-93.375394321766564</v>
      </c>
      <c r="M254" s="33">
        <f t="shared" si="26"/>
        <v>1.4150657331725099E-2</v>
      </c>
      <c r="N254" s="34">
        <f t="shared" si="27"/>
        <v>0.16550154276674722</v>
      </c>
    </row>
    <row r="255" spans="1:14" hidden="1" outlineLevel="1" x14ac:dyDescent="0.3">
      <c r="A255" s="36"/>
      <c r="B255" s="50" t="s">
        <v>269</v>
      </c>
      <c r="C255" s="42">
        <f t="shared" si="21"/>
        <v>-42.857142857142854</v>
      </c>
      <c r="D255" s="48"/>
      <c r="E255" s="20">
        <v>2</v>
      </c>
      <c r="F255" s="14">
        <v>0</v>
      </c>
      <c r="G255" s="49" t="str">
        <f t="shared" si="22"/>
        <v/>
      </c>
      <c r="H255" s="33">
        <f t="shared" si="23"/>
        <v>8.8035918654811168E-3</v>
      </c>
      <c r="I255" s="33" t="str">
        <f t="shared" si="24"/>
        <v/>
      </c>
      <c r="J255" s="20">
        <v>4</v>
      </c>
      <c r="K255" s="14">
        <v>7</v>
      </c>
      <c r="L255" s="49">
        <f t="shared" si="25"/>
        <v>-42.857142857142854</v>
      </c>
      <c r="M255" s="33">
        <f t="shared" si="26"/>
        <v>2.6953633012809716E-3</v>
      </c>
      <c r="N255" s="34">
        <f t="shared" si="27"/>
        <v>3.6546081998966272E-3</v>
      </c>
    </row>
    <row r="256" spans="1:14" hidden="1" outlineLevel="1" x14ac:dyDescent="0.3">
      <c r="A256" s="36"/>
      <c r="B256" s="50" t="s">
        <v>270</v>
      </c>
      <c r="C256" s="42">
        <f t="shared" si="21"/>
        <v>-66.666666666666657</v>
      </c>
      <c r="D256" s="48"/>
      <c r="E256" s="20">
        <v>0</v>
      </c>
      <c r="F256" s="14">
        <v>2</v>
      </c>
      <c r="G256" s="49">
        <f t="shared" si="22"/>
        <v>-100</v>
      </c>
      <c r="H256" s="33" t="str">
        <f t="shared" si="23"/>
        <v/>
      </c>
      <c r="I256" s="33">
        <f t="shared" si="24"/>
        <v>8.4541573318679467E-3</v>
      </c>
      <c r="J256" s="20">
        <v>1</v>
      </c>
      <c r="K256" s="14">
        <v>3</v>
      </c>
      <c r="L256" s="49">
        <f t="shared" si="25"/>
        <v>-66.666666666666657</v>
      </c>
      <c r="M256" s="33">
        <f t="shared" si="26"/>
        <v>6.7384082532024291E-4</v>
      </c>
      <c r="N256" s="34">
        <f t="shared" si="27"/>
        <v>1.5662606570985545E-3</v>
      </c>
    </row>
    <row r="257" spans="1:14" hidden="1" outlineLevel="1" x14ac:dyDescent="0.3">
      <c r="A257" s="36"/>
      <c r="B257" s="50" t="s">
        <v>271</v>
      </c>
      <c r="C257" s="42">
        <f t="shared" si="21"/>
        <v>-100</v>
      </c>
      <c r="D257" s="48"/>
      <c r="E257" s="20">
        <v>0</v>
      </c>
      <c r="F257" s="14">
        <v>5</v>
      </c>
      <c r="G257" s="49">
        <f t="shared" si="22"/>
        <v>-100</v>
      </c>
      <c r="H257" s="33" t="str">
        <f t="shared" si="23"/>
        <v/>
      </c>
      <c r="I257" s="33">
        <f t="shared" si="24"/>
        <v>2.1135393329669863E-2</v>
      </c>
      <c r="J257" s="20">
        <v>0</v>
      </c>
      <c r="K257" s="14">
        <v>86</v>
      </c>
      <c r="L257" s="49">
        <f t="shared" si="25"/>
        <v>-100</v>
      </c>
      <c r="M257" s="33" t="str">
        <f t="shared" si="26"/>
        <v/>
      </c>
      <c r="N257" s="34">
        <f t="shared" si="27"/>
        <v>4.4899472170158557E-2</v>
      </c>
    </row>
    <row r="258" spans="1:14" hidden="1" outlineLevel="1" x14ac:dyDescent="0.3">
      <c r="A258" s="36"/>
      <c r="B258" s="50" t="s">
        <v>272</v>
      </c>
      <c r="C258" s="42">
        <f t="shared" si="21"/>
        <v>-100</v>
      </c>
      <c r="D258" s="48"/>
      <c r="E258" s="20">
        <v>0</v>
      </c>
      <c r="F258" s="14">
        <v>0</v>
      </c>
      <c r="G258" s="49" t="str">
        <f t="shared" si="22"/>
        <v/>
      </c>
      <c r="H258" s="33" t="str">
        <f t="shared" si="23"/>
        <v/>
      </c>
      <c r="I258" s="33" t="str">
        <f t="shared" si="24"/>
        <v/>
      </c>
      <c r="J258" s="20">
        <v>0</v>
      </c>
      <c r="K258" s="14">
        <v>6</v>
      </c>
      <c r="L258" s="49">
        <f t="shared" si="25"/>
        <v>-100</v>
      </c>
      <c r="M258" s="33" t="str">
        <f t="shared" si="26"/>
        <v/>
      </c>
      <c r="N258" s="34">
        <f t="shared" si="27"/>
        <v>3.132521314197109E-3</v>
      </c>
    </row>
    <row r="259" spans="1:14" hidden="1" outlineLevel="1" x14ac:dyDescent="0.3">
      <c r="A259" s="36"/>
      <c r="B259" s="50" t="s">
        <v>273</v>
      </c>
      <c r="C259" s="42">
        <f t="shared" si="21"/>
        <v>-100</v>
      </c>
      <c r="D259" s="48"/>
      <c r="E259" s="20">
        <v>0</v>
      </c>
      <c r="F259" s="14">
        <v>0</v>
      </c>
      <c r="G259" s="49" t="str">
        <f t="shared" si="22"/>
        <v/>
      </c>
      <c r="H259" s="33" t="str">
        <f t="shared" si="23"/>
        <v/>
      </c>
      <c r="I259" s="33" t="str">
        <f t="shared" si="24"/>
        <v/>
      </c>
      <c r="J259" s="20">
        <v>0</v>
      </c>
      <c r="K259" s="14">
        <v>6</v>
      </c>
      <c r="L259" s="49">
        <f t="shared" si="25"/>
        <v>-100</v>
      </c>
      <c r="M259" s="33" t="str">
        <f t="shared" si="26"/>
        <v/>
      </c>
      <c r="N259" s="34">
        <f t="shared" si="27"/>
        <v>3.132521314197109E-3</v>
      </c>
    </row>
    <row r="260" spans="1:14" hidden="1" outlineLevel="1" x14ac:dyDescent="0.3">
      <c r="A260" s="36"/>
      <c r="B260" s="50" t="s">
        <v>274</v>
      </c>
      <c r="C260" s="42">
        <f t="shared" si="21"/>
        <v>-100</v>
      </c>
      <c r="D260" s="48"/>
      <c r="E260" s="20">
        <v>0</v>
      </c>
      <c r="F260" s="14">
        <v>0</v>
      </c>
      <c r="G260" s="49" t="str">
        <f t="shared" si="22"/>
        <v/>
      </c>
      <c r="H260" s="33" t="str">
        <f t="shared" si="23"/>
        <v/>
      </c>
      <c r="I260" s="33" t="str">
        <f t="shared" si="24"/>
        <v/>
      </c>
      <c r="J260" s="20">
        <v>0</v>
      </c>
      <c r="K260" s="14">
        <v>2</v>
      </c>
      <c r="L260" s="49">
        <f t="shared" si="25"/>
        <v>-100</v>
      </c>
      <c r="M260" s="33" t="str">
        <f t="shared" si="26"/>
        <v/>
      </c>
      <c r="N260" s="34">
        <f t="shared" si="27"/>
        <v>1.0441737713990362E-3</v>
      </c>
    </row>
    <row r="261" spans="1:14" collapsed="1" x14ac:dyDescent="0.3">
      <c r="A261" s="36" t="s">
        <v>275</v>
      </c>
      <c r="B261" s="1" t="s">
        <v>276</v>
      </c>
      <c r="C261" s="42">
        <f t="shared" si="21"/>
        <v>-62.030817858553931</v>
      </c>
      <c r="D261" s="48"/>
      <c r="E261" s="20">
        <v>156</v>
      </c>
      <c r="F261" s="14">
        <v>208</v>
      </c>
      <c r="G261" s="49">
        <f t="shared" si="22"/>
        <v>-25</v>
      </c>
      <c r="H261" s="33">
        <f t="shared" si="23"/>
        <v>0.68668016550752708</v>
      </c>
      <c r="I261" s="33">
        <f t="shared" si="24"/>
        <v>0.8792323625142664</v>
      </c>
      <c r="J261" s="20">
        <v>961</v>
      </c>
      <c r="K261" s="14">
        <v>2531</v>
      </c>
      <c r="L261" s="49">
        <f t="shared" si="25"/>
        <v>-62.030817858553931</v>
      </c>
      <c r="M261" s="33">
        <f t="shared" si="26"/>
        <v>0.64756103313275337</v>
      </c>
      <c r="N261" s="34">
        <f t="shared" si="27"/>
        <v>1.3214019077054804</v>
      </c>
    </row>
    <row r="262" spans="1:14" hidden="1" outlineLevel="1" x14ac:dyDescent="0.3">
      <c r="A262" s="36"/>
      <c r="B262" s="50" t="s">
        <v>277</v>
      </c>
      <c r="C262" s="42">
        <f t="shared" si="21"/>
        <v>-69.290399522957657</v>
      </c>
      <c r="D262" s="48"/>
      <c r="E262" s="20">
        <v>102</v>
      </c>
      <c r="F262" s="14">
        <v>105</v>
      </c>
      <c r="G262" s="49">
        <f t="shared" si="22"/>
        <v>-2.8571428571428572</v>
      </c>
      <c r="H262" s="33">
        <f t="shared" si="23"/>
        <v>0.44898318513953694</v>
      </c>
      <c r="I262" s="33">
        <f t="shared" si="24"/>
        <v>0.44384325992306722</v>
      </c>
      <c r="J262" s="20">
        <v>515</v>
      </c>
      <c r="K262" s="14">
        <v>1677</v>
      </c>
      <c r="L262" s="49">
        <f t="shared" si="25"/>
        <v>-69.290399522957657</v>
      </c>
      <c r="M262" s="33">
        <f t="shared" si="26"/>
        <v>0.34702802503992508</v>
      </c>
      <c r="N262" s="34">
        <f t="shared" si="27"/>
        <v>0.87553970731809194</v>
      </c>
    </row>
    <row r="263" spans="1:14" hidden="1" outlineLevel="1" x14ac:dyDescent="0.3">
      <c r="A263" s="36"/>
      <c r="B263" s="50" t="s">
        <v>278</v>
      </c>
      <c r="C263" s="42">
        <f t="shared" si="21"/>
        <v>-50.362318840579711</v>
      </c>
      <c r="D263" s="48"/>
      <c r="E263" s="20">
        <v>42</v>
      </c>
      <c r="F263" s="14">
        <v>67</v>
      </c>
      <c r="G263" s="49">
        <f t="shared" si="22"/>
        <v>-37.313432835820898</v>
      </c>
      <c r="H263" s="33">
        <f t="shared" si="23"/>
        <v>0.18487542917510344</v>
      </c>
      <c r="I263" s="33">
        <f t="shared" si="24"/>
        <v>0.2832142706175762</v>
      </c>
      <c r="J263" s="20">
        <v>274</v>
      </c>
      <c r="K263" s="14">
        <v>552</v>
      </c>
      <c r="L263" s="49">
        <f t="shared" si="25"/>
        <v>-50.362318840579711</v>
      </c>
      <c r="M263" s="33">
        <f t="shared" si="26"/>
        <v>0.18463238613774655</v>
      </c>
      <c r="N263" s="34">
        <f t="shared" si="27"/>
        <v>0.28819196090613403</v>
      </c>
    </row>
    <row r="264" spans="1:14" hidden="1" outlineLevel="1" x14ac:dyDescent="0.3">
      <c r="A264" s="36"/>
      <c r="B264" s="50" t="s">
        <v>279</v>
      </c>
      <c r="C264" s="42">
        <f t="shared" si="21"/>
        <v>-61.258278145695364</v>
      </c>
      <c r="D264" s="48"/>
      <c r="E264" s="20">
        <v>11</v>
      </c>
      <c r="F264" s="14">
        <v>36</v>
      </c>
      <c r="G264" s="49">
        <f t="shared" si="22"/>
        <v>-69.444444444444443</v>
      </c>
      <c r="H264" s="33">
        <f t="shared" si="23"/>
        <v>4.8419755260146143E-2</v>
      </c>
      <c r="I264" s="33">
        <f t="shared" si="24"/>
        <v>0.15217483197362303</v>
      </c>
      <c r="J264" s="20">
        <v>117</v>
      </c>
      <c r="K264" s="14">
        <v>302</v>
      </c>
      <c r="L264" s="49">
        <f t="shared" si="25"/>
        <v>-61.258278145695364</v>
      </c>
      <c r="M264" s="33">
        <f t="shared" si="26"/>
        <v>7.8839376562468422E-2</v>
      </c>
      <c r="N264" s="34">
        <f t="shared" si="27"/>
        <v>0.15767023948125447</v>
      </c>
    </row>
    <row r="265" spans="1:14" hidden="1" outlineLevel="1" x14ac:dyDescent="0.3">
      <c r="A265" s="36"/>
      <c r="B265" s="50" t="s">
        <v>280</v>
      </c>
      <c r="C265" s="42" t="str">
        <f t="shared" si="21"/>
        <v/>
      </c>
      <c r="D265" s="48"/>
      <c r="E265" s="20">
        <v>1</v>
      </c>
      <c r="F265" s="14">
        <v>0</v>
      </c>
      <c r="G265" s="49" t="str">
        <f t="shared" si="22"/>
        <v/>
      </c>
      <c r="H265" s="33">
        <f t="shared" si="23"/>
        <v>4.4017959327405584E-3</v>
      </c>
      <c r="I265" s="33" t="str">
        <f t="shared" si="24"/>
        <v/>
      </c>
      <c r="J265" s="20">
        <v>55</v>
      </c>
      <c r="K265" s="14">
        <v>0</v>
      </c>
      <c r="L265" s="49" t="str">
        <f t="shared" si="25"/>
        <v/>
      </c>
      <c r="M265" s="33">
        <f t="shared" si="26"/>
        <v>3.7061245392613358E-2</v>
      </c>
      <c r="N265" s="34" t="str">
        <f t="shared" si="27"/>
        <v/>
      </c>
    </row>
    <row r="266" spans="1:14" collapsed="1" x14ac:dyDescent="0.3">
      <c r="A266" s="36" t="s">
        <v>281</v>
      </c>
      <c r="B266" s="1" t="s">
        <v>282</v>
      </c>
      <c r="C266" s="42">
        <f t="shared" ref="C266:C329" si="28">IF(K266=0,"",SUM(((J266-K266)/K266)*100))</f>
        <v>-39.280359820089956</v>
      </c>
      <c r="D266" s="48"/>
      <c r="E266" s="20">
        <v>110</v>
      </c>
      <c r="F266" s="14">
        <v>208</v>
      </c>
      <c r="G266" s="49">
        <f t="shared" ref="G266:G329" si="29">IF(F266=0,"",SUM(((E266-F266)/F266)*100))</f>
        <v>-47.115384615384613</v>
      </c>
      <c r="H266" s="33">
        <f t="shared" ref="H266:H329" si="30">IF(E266=0,"",SUM((E266/CntPeriod)*100))</f>
        <v>0.48419755260146141</v>
      </c>
      <c r="I266" s="33">
        <f t="shared" ref="I266:I329" si="31">IF(F266=0,"",SUM((F266/CntPeriodPrevYear)*100))</f>
        <v>0.8792323625142664</v>
      </c>
      <c r="J266" s="20">
        <v>810</v>
      </c>
      <c r="K266" s="14">
        <v>1334</v>
      </c>
      <c r="L266" s="49">
        <f t="shared" ref="L266:L329" si="32">IF(K266=0,"",SUM(((J266-K266)/K266)*100))</f>
        <v>-39.280359820089956</v>
      </c>
      <c r="M266" s="33">
        <f t="shared" ref="M266:M329" si="33">IF(J266=0,"",SUM((J266/CntYearAck)*100))</f>
        <v>0.54581106850939676</v>
      </c>
      <c r="N266" s="34">
        <f t="shared" ref="N266:N329" si="34">IF(K266=0,"",SUM((K266/CntPrevYearAck)*100))</f>
        <v>0.69646390552315718</v>
      </c>
    </row>
    <row r="267" spans="1:14" hidden="1" outlineLevel="1" x14ac:dyDescent="0.3">
      <c r="A267" s="36"/>
      <c r="B267" s="50" t="s">
        <v>283</v>
      </c>
      <c r="C267" s="42">
        <f t="shared" si="28"/>
        <v>-30.086956521739129</v>
      </c>
      <c r="D267" s="48"/>
      <c r="E267" s="20">
        <v>57</v>
      </c>
      <c r="F267" s="14">
        <v>70</v>
      </c>
      <c r="G267" s="49">
        <f t="shared" si="29"/>
        <v>-18.571428571428573</v>
      </c>
      <c r="H267" s="33">
        <f t="shared" si="30"/>
        <v>0.25090236816621181</v>
      </c>
      <c r="I267" s="33">
        <f t="shared" si="31"/>
        <v>0.29589550661537811</v>
      </c>
      <c r="J267" s="20">
        <v>402</v>
      </c>
      <c r="K267" s="14">
        <v>575</v>
      </c>
      <c r="L267" s="49">
        <f t="shared" si="32"/>
        <v>-30.086956521739129</v>
      </c>
      <c r="M267" s="33">
        <f t="shared" si="33"/>
        <v>0.27088401177873761</v>
      </c>
      <c r="N267" s="34">
        <f t="shared" si="34"/>
        <v>0.30019995927722293</v>
      </c>
    </row>
    <row r="268" spans="1:14" hidden="1" outlineLevel="1" x14ac:dyDescent="0.3">
      <c r="A268" s="36"/>
      <c r="B268" s="50" t="s">
        <v>284</v>
      </c>
      <c r="C268" s="42">
        <f t="shared" si="28"/>
        <v>-50.851063829787236</v>
      </c>
      <c r="D268" s="48"/>
      <c r="E268" s="20">
        <v>36</v>
      </c>
      <c r="F268" s="14">
        <v>65</v>
      </c>
      <c r="G268" s="49">
        <f t="shared" si="29"/>
        <v>-44.61538461538462</v>
      </c>
      <c r="H268" s="33">
        <f t="shared" si="30"/>
        <v>0.1584646535786601</v>
      </c>
      <c r="I268" s="33">
        <f t="shared" si="31"/>
        <v>0.27476011328570826</v>
      </c>
      <c r="J268" s="20">
        <v>231</v>
      </c>
      <c r="K268" s="14">
        <v>470</v>
      </c>
      <c r="L268" s="49">
        <f t="shared" si="32"/>
        <v>-50.851063829787236</v>
      </c>
      <c r="M268" s="33">
        <f t="shared" si="33"/>
        <v>0.1556572306489761</v>
      </c>
      <c r="N268" s="34">
        <f t="shared" si="34"/>
        <v>0.24538083627877352</v>
      </c>
    </row>
    <row r="269" spans="1:14" hidden="1" outlineLevel="1" x14ac:dyDescent="0.3">
      <c r="A269" s="36"/>
      <c r="B269" s="50" t="s">
        <v>285</v>
      </c>
      <c r="C269" s="42">
        <f t="shared" si="28"/>
        <v>-39.037433155080215</v>
      </c>
      <c r="D269" s="48"/>
      <c r="E269" s="20">
        <v>13</v>
      </c>
      <c r="F269" s="14">
        <v>24</v>
      </c>
      <c r="G269" s="49">
        <f t="shared" si="29"/>
        <v>-45.833333333333329</v>
      </c>
      <c r="H269" s="33">
        <f t="shared" si="30"/>
        <v>5.7223347125627252E-2</v>
      </c>
      <c r="I269" s="33">
        <f t="shared" si="31"/>
        <v>0.10144988798241536</v>
      </c>
      <c r="J269" s="20">
        <v>114</v>
      </c>
      <c r="K269" s="14">
        <v>187</v>
      </c>
      <c r="L269" s="49">
        <f t="shared" si="32"/>
        <v>-39.037433155080215</v>
      </c>
      <c r="M269" s="33">
        <f t="shared" si="33"/>
        <v>7.6817854086507695E-2</v>
      </c>
      <c r="N269" s="34">
        <f t="shared" si="34"/>
        <v>9.7630247625809893E-2</v>
      </c>
    </row>
    <row r="270" spans="1:14" hidden="1" outlineLevel="1" x14ac:dyDescent="0.3">
      <c r="A270" s="36"/>
      <c r="B270" s="50" t="s">
        <v>286</v>
      </c>
      <c r="C270" s="42">
        <f t="shared" si="28"/>
        <v>0</v>
      </c>
      <c r="D270" s="48"/>
      <c r="E270" s="20">
        <v>0</v>
      </c>
      <c r="F270" s="14">
        <v>45</v>
      </c>
      <c r="G270" s="49">
        <f t="shared" si="29"/>
        <v>-100</v>
      </c>
      <c r="H270" s="33" t="str">
        <f t="shared" si="30"/>
        <v/>
      </c>
      <c r="I270" s="33">
        <f t="shared" si="31"/>
        <v>0.19021853996702878</v>
      </c>
      <c r="J270" s="20">
        <v>52</v>
      </c>
      <c r="K270" s="14">
        <v>52</v>
      </c>
      <c r="L270" s="49">
        <f t="shared" si="32"/>
        <v>0</v>
      </c>
      <c r="M270" s="33">
        <f t="shared" si="33"/>
        <v>3.5039722916652624E-2</v>
      </c>
      <c r="N270" s="34">
        <f t="shared" si="34"/>
        <v>2.7148518056374943E-2</v>
      </c>
    </row>
    <row r="271" spans="1:14" hidden="1" outlineLevel="1" x14ac:dyDescent="0.3">
      <c r="A271" s="36"/>
      <c r="B271" s="50" t="s">
        <v>287</v>
      </c>
      <c r="C271" s="42">
        <f t="shared" si="28"/>
        <v>-86</v>
      </c>
      <c r="D271" s="48"/>
      <c r="E271" s="20">
        <v>1</v>
      </c>
      <c r="F271" s="14">
        <v>4</v>
      </c>
      <c r="G271" s="49">
        <f t="shared" si="29"/>
        <v>-75</v>
      </c>
      <c r="H271" s="33">
        <f t="shared" si="30"/>
        <v>4.4017959327405584E-3</v>
      </c>
      <c r="I271" s="33">
        <f t="shared" si="31"/>
        <v>1.6908314663735893E-2</v>
      </c>
      <c r="J271" s="20">
        <v>7</v>
      </c>
      <c r="K271" s="14">
        <v>50</v>
      </c>
      <c r="L271" s="49">
        <f t="shared" si="32"/>
        <v>-86</v>
      </c>
      <c r="M271" s="33">
        <f t="shared" si="33"/>
        <v>4.7168857772417003E-3</v>
      </c>
      <c r="N271" s="34">
        <f t="shared" si="34"/>
        <v>2.6104344284975906E-2</v>
      </c>
    </row>
    <row r="272" spans="1:14" hidden="1" outlineLevel="1" x14ac:dyDescent="0.3">
      <c r="A272" s="36"/>
      <c r="B272" s="50" t="s">
        <v>288</v>
      </c>
      <c r="C272" s="42" t="str">
        <f t="shared" si="28"/>
        <v/>
      </c>
      <c r="D272" s="48"/>
      <c r="E272" s="20">
        <v>3</v>
      </c>
      <c r="F272" s="14">
        <v>0</v>
      </c>
      <c r="G272" s="49" t="str">
        <f t="shared" si="29"/>
        <v/>
      </c>
      <c r="H272" s="33">
        <f t="shared" si="30"/>
        <v>1.3205387798221675E-2</v>
      </c>
      <c r="I272" s="33" t="str">
        <f t="shared" si="31"/>
        <v/>
      </c>
      <c r="J272" s="20">
        <v>4</v>
      </c>
      <c r="K272" s="14">
        <v>0</v>
      </c>
      <c r="L272" s="49" t="str">
        <f t="shared" si="32"/>
        <v/>
      </c>
      <c r="M272" s="33">
        <f t="shared" si="33"/>
        <v>2.6953633012809716E-3</v>
      </c>
      <c r="N272" s="34" t="str">
        <f t="shared" si="34"/>
        <v/>
      </c>
    </row>
    <row r="273" spans="1:14" collapsed="1" x14ac:dyDescent="0.3">
      <c r="A273" s="36" t="s">
        <v>289</v>
      </c>
      <c r="B273" s="1" t="s">
        <v>290</v>
      </c>
      <c r="C273" s="42">
        <f t="shared" si="28"/>
        <v>-30.886558627264058</v>
      </c>
      <c r="D273" s="48"/>
      <c r="E273" s="20">
        <v>108</v>
      </c>
      <c r="F273" s="14">
        <v>133</v>
      </c>
      <c r="G273" s="49">
        <f t="shared" si="29"/>
        <v>-18.796992481203006</v>
      </c>
      <c r="H273" s="33">
        <f t="shared" si="30"/>
        <v>0.47539396073598028</v>
      </c>
      <c r="I273" s="33">
        <f t="shared" si="31"/>
        <v>0.56220146256921844</v>
      </c>
      <c r="J273" s="20">
        <v>725</v>
      </c>
      <c r="K273" s="14">
        <v>1049</v>
      </c>
      <c r="L273" s="49">
        <f t="shared" si="32"/>
        <v>-30.886558627264058</v>
      </c>
      <c r="M273" s="33">
        <f t="shared" si="33"/>
        <v>0.48853459835717605</v>
      </c>
      <c r="N273" s="34">
        <f t="shared" si="34"/>
        <v>0.54766914309879444</v>
      </c>
    </row>
    <row r="274" spans="1:14" hidden="1" outlineLevel="1" x14ac:dyDescent="0.3">
      <c r="A274" s="36"/>
      <c r="B274" s="50" t="s">
        <v>290</v>
      </c>
      <c r="C274" s="42">
        <f t="shared" si="28"/>
        <v>0</v>
      </c>
      <c r="D274" s="48"/>
      <c r="E274" s="20">
        <v>64</v>
      </c>
      <c r="F274" s="14">
        <v>40</v>
      </c>
      <c r="G274" s="49">
        <f t="shared" si="29"/>
        <v>60</v>
      </c>
      <c r="H274" s="33">
        <f t="shared" si="30"/>
        <v>0.28171493969539574</v>
      </c>
      <c r="I274" s="33">
        <f t="shared" si="31"/>
        <v>0.16908314663735891</v>
      </c>
      <c r="J274" s="20">
        <v>443</v>
      </c>
      <c r="K274" s="14">
        <v>443</v>
      </c>
      <c r="L274" s="49">
        <f t="shared" si="32"/>
        <v>0</v>
      </c>
      <c r="M274" s="33">
        <f t="shared" si="33"/>
        <v>0.29851148561686758</v>
      </c>
      <c r="N274" s="34">
        <f t="shared" si="34"/>
        <v>0.23128449036488649</v>
      </c>
    </row>
    <row r="275" spans="1:14" hidden="1" outlineLevel="1" x14ac:dyDescent="0.3">
      <c r="A275" s="36"/>
      <c r="B275" s="50" t="s">
        <v>291</v>
      </c>
      <c r="C275" s="42">
        <f t="shared" si="28"/>
        <v>-40.552995391705068</v>
      </c>
      <c r="D275" s="48"/>
      <c r="E275" s="20">
        <v>39</v>
      </c>
      <c r="F275" s="14">
        <v>67</v>
      </c>
      <c r="G275" s="49">
        <f t="shared" si="29"/>
        <v>-41.791044776119399</v>
      </c>
      <c r="H275" s="33">
        <f t="shared" si="30"/>
        <v>0.17167004137688177</v>
      </c>
      <c r="I275" s="33">
        <f t="shared" si="31"/>
        <v>0.2832142706175762</v>
      </c>
      <c r="J275" s="20">
        <v>258</v>
      </c>
      <c r="K275" s="14">
        <v>434</v>
      </c>
      <c r="L275" s="49">
        <f t="shared" si="32"/>
        <v>-40.552995391705068</v>
      </c>
      <c r="M275" s="33">
        <f t="shared" si="33"/>
        <v>0.17385093293262266</v>
      </c>
      <c r="N275" s="34">
        <f t="shared" si="34"/>
        <v>0.22658570839359085</v>
      </c>
    </row>
    <row r="276" spans="1:14" hidden="1" outlineLevel="1" x14ac:dyDescent="0.3">
      <c r="A276" s="36"/>
      <c r="B276" s="50" t="s">
        <v>292</v>
      </c>
      <c r="C276" s="42">
        <f t="shared" si="28"/>
        <v>-47.826086956521742</v>
      </c>
      <c r="D276" s="48"/>
      <c r="E276" s="20">
        <v>5</v>
      </c>
      <c r="F276" s="14">
        <v>7</v>
      </c>
      <c r="G276" s="49">
        <f t="shared" si="29"/>
        <v>-28.571428571428569</v>
      </c>
      <c r="H276" s="33">
        <f t="shared" si="30"/>
        <v>2.2008979663702792E-2</v>
      </c>
      <c r="I276" s="33">
        <f t="shared" si="31"/>
        <v>2.9589550661537813E-2</v>
      </c>
      <c r="J276" s="20">
        <v>24</v>
      </c>
      <c r="K276" s="14">
        <v>46</v>
      </c>
      <c r="L276" s="49">
        <f t="shared" si="32"/>
        <v>-47.826086956521742</v>
      </c>
      <c r="M276" s="33">
        <f t="shared" si="33"/>
        <v>1.617217980768583E-2</v>
      </c>
      <c r="N276" s="34">
        <f t="shared" si="34"/>
        <v>2.4015996742177834E-2</v>
      </c>
    </row>
    <row r="277" spans="1:14" hidden="1" outlineLevel="1" x14ac:dyDescent="0.3">
      <c r="A277" s="36"/>
      <c r="B277" s="50" t="s">
        <v>293</v>
      </c>
      <c r="C277" s="42">
        <f t="shared" si="28"/>
        <v>-100</v>
      </c>
      <c r="D277" s="48"/>
      <c r="E277" s="20">
        <v>0</v>
      </c>
      <c r="F277" s="14">
        <v>19</v>
      </c>
      <c r="G277" s="49">
        <f t="shared" si="29"/>
        <v>-100</v>
      </c>
      <c r="H277" s="33" t="str">
        <f t="shared" si="30"/>
        <v/>
      </c>
      <c r="I277" s="33">
        <f t="shared" si="31"/>
        <v>8.0314494652745483E-2</v>
      </c>
      <c r="J277" s="20">
        <v>0</v>
      </c>
      <c r="K277" s="14">
        <v>126</v>
      </c>
      <c r="L277" s="49">
        <f t="shared" si="32"/>
        <v>-100</v>
      </c>
      <c r="M277" s="33" t="str">
        <f t="shared" si="33"/>
        <v/>
      </c>
      <c r="N277" s="34">
        <f t="shared" si="34"/>
        <v>6.5782947598139282E-2</v>
      </c>
    </row>
    <row r="278" spans="1:14" collapsed="1" x14ac:dyDescent="0.3">
      <c r="A278" s="36" t="s">
        <v>294</v>
      </c>
      <c r="B278" s="1" t="s">
        <v>295</v>
      </c>
      <c r="C278" s="42">
        <f t="shared" si="28"/>
        <v>-57.391826923076927</v>
      </c>
      <c r="D278" s="48"/>
      <c r="E278" s="20">
        <v>120</v>
      </c>
      <c r="F278" s="14">
        <v>202</v>
      </c>
      <c r="G278" s="49">
        <f t="shared" si="29"/>
        <v>-40.594059405940598</v>
      </c>
      <c r="H278" s="33">
        <f t="shared" si="30"/>
        <v>0.52821551192886695</v>
      </c>
      <c r="I278" s="33">
        <f t="shared" si="31"/>
        <v>0.85386989051866258</v>
      </c>
      <c r="J278" s="20">
        <v>709</v>
      </c>
      <c r="K278" s="14">
        <v>1664</v>
      </c>
      <c r="L278" s="49">
        <f t="shared" si="32"/>
        <v>-57.391826923076927</v>
      </c>
      <c r="M278" s="33">
        <f t="shared" si="33"/>
        <v>0.47775314515205219</v>
      </c>
      <c r="N278" s="34">
        <f t="shared" si="34"/>
        <v>0.86875257780399817</v>
      </c>
    </row>
    <row r="279" spans="1:14" hidden="1" outlineLevel="1" x14ac:dyDescent="0.3">
      <c r="A279" s="36"/>
      <c r="B279" s="50" t="s">
        <v>296</v>
      </c>
      <c r="C279" s="42">
        <f t="shared" si="28"/>
        <v>-65.67398119122258</v>
      </c>
      <c r="D279" s="48"/>
      <c r="E279" s="20">
        <v>37</v>
      </c>
      <c r="F279" s="14">
        <v>73</v>
      </c>
      <c r="G279" s="49">
        <f t="shared" si="29"/>
        <v>-49.315068493150683</v>
      </c>
      <c r="H279" s="33">
        <f t="shared" si="30"/>
        <v>0.16286644951140067</v>
      </c>
      <c r="I279" s="33">
        <f t="shared" si="31"/>
        <v>0.30857674261318008</v>
      </c>
      <c r="J279" s="20">
        <v>219</v>
      </c>
      <c r="K279" s="14">
        <v>638</v>
      </c>
      <c r="L279" s="49">
        <f t="shared" si="32"/>
        <v>-65.67398119122258</v>
      </c>
      <c r="M279" s="33">
        <f t="shared" si="33"/>
        <v>0.14757114074513317</v>
      </c>
      <c r="N279" s="34">
        <f t="shared" si="34"/>
        <v>0.33309143307629258</v>
      </c>
    </row>
    <row r="280" spans="1:14" hidden="1" outlineLevel="1" x14ac:dyDescent="0.3">
      <c r="A280" s="36"/>
      <c r="B280" s="50" t="s">
        <v>297</v>
      </c>
      <c r="C280" s="42">
        <f t="shared" si="28"/>
        <v>-46.012269938650306</v>
      </c>
      <c r="D280" s="48"/>
      <c r="E280" s="20">
        <v>26</v>
      </c>
      <c r="F280" s="14">
        <v>52</v>
      </c>
      <c r="G280" s="49">
        <f t="shared" si="29"/>
        <v>-50</v>
      </c>
      <c r="H280" s="33">
        <f t="shared" si="30"/>
        <v>0.1144466942512545</v>
      </c>
      <c r="I280" s="33">
        <f t="shared" si="31"/>
        <v>0.2198080906285666</v>
      </c>
      <c r="J280" s="20">
        <v>176</v>
      </c>
      <c r="K280" s="14">
        <v>326</v>
      </c>
      <c r="L280" s="49">
        <f t="shared" si="32"/>
        <v>-46.012269938650306</v>
      </c>
      <c r="M280" s="33">
        <f t="shared" si="33"/>
        <v>0.11859598525636274</v>
      </c>
      <c r="N280" s="34">
        <f t="shared" si="34"/>
        <v>0.17020032473804289</v>
      </c>
    </row>
    <row r="281" spans="1:14" hidden="1" outlineLevel="1" x14ac:dyDescent="0.3">
      <c r="A281" s="36"/>
      <c r="B281" s="50" t="s">
        <v>298</v>
      </c>
      <c r="C281" s="42">
        <f t="shared" si="28"/>
        <v>20.8</v>
      </c>
      <c r="D281" s="48"/>
      <c r="E281" s="20">
        <v>26</v>
      </c>
      <c r="F281" s="14">
        <v>17</v>
      </c>
      <c r="G281" s="49">
        <f t="shared" si="29"/>
        <v>52.941176470588239</v>
      </c>
      <c r="H281" s="33">
        <f t="shared" si="30"/>
        <v>0.1144466942512545</v>
      </c>
      <c r="I281" s="33">
        <f t="shared" si="31"/>
        <v>7.1860337320877543E-2</v>
      </c>
      <c r="J281" s="20">
        <v>151</v>
      </c>
      <c r="K281" s="14">
        <v>125</v>
      </c>
      <c r="L281" s="49">
        <f t="shared" si="32"/>
        <v>20.8</v>
      </c>
      <c r="M281" s="33">
        <f t="shared" si="33"/>
        <v>0.10174996462335667</v>
      </c>
      <c r="N281" s="34">
        <f t="shared" si="34"/>
        <v>6.5260860712439764E-2</v>
      </c>
    </row>
    <row r="282" spans="1:14" hidden="1" outlineLevel="1" x14ac:dyDescent="0.3">
      <c r="A282" s="36"/>
      <c r="B282" s="50" t="s">
        <v>299</v>
      </c>
      <c r="C282" s="42">
        <f t="shared" si="28"/>
        <v>-75.45787545787546</v>
      </c>
      <c r="D282" s="48"/>
      <c r="E282" s="20">
        <v>29</v>
      </c>
      <c r="F282" s="14">
        <v>60</v>
      </c>
      <c r="G282" s="49">
        <f t="shared" si="29"/>
        <v>-51.666666666666671</v>
      </c>
      <c r="H282" s="33">
        <f t="shared" si="30"/>
        <v>0.1276520820494762</v>
      </c>
      <c r="I282" s="33">
        <f t="shared" si="31"/>
        <v>0.25362471995603841</v>
      </c>
      <c r="J282" s="20">
        <v>134</v>
      </c>
      <c r="K282" s="14">
        <v>546</v>
      </c>
      <c r="L282" s="49">
        <f t="shared" si="32"/>
        <v>-75.45787545787546</v>
      </c>
      <c r="M282" s="33">
        <f t="shared" si="33"/>
        <v>9.0294670592912546E-2</v>
      </c>
      <c r="N282" s="34">
        <f t="shared" si="34"/>
        <v>0.28505943959193691</v>
      </c>
    </row>
    <row r="283" spans="1:14" hidden="1" outlineLevel="1" x14ac:dyDescent="0.3">
      <c r="A283" s="36"/>
      <c r="B283" s="50" t="s">
        <v>300</v>
      </c>
      <c r="C283" s="42" t="str">
        <f t="shared" si="28"/>
        <v/>
      </c>
      <c r="D283" s="48"/>
      <c r="E283" s="20">
        <v>2</v>
      </c>
      <c r="F283" s="14">
        <v>0</v>
      </c>
      <c r="G283" s="49" t="str">
        <f t="shared" si="29"/>
        <v/>
      </c>
      <c r="H283" s="33">
        <f t="shared" si="30"/>
        <v>8.8035918654811168E-3</v>
      </c>
      <c r="I283" s="33" t="str">
        <f t="shared" si="31"/>
        <v/>
      </c>
      <c r="J283" s="20">
        <v>29</v>
      </c>
      <c r="K283" s="14">
        <v>0</v>
      </c>
      <c r="L283" s="49" t="str">
        <f t="shared" si="32"/>
        <v/>
      </c>
      <c r="M283" s="33">
        <f t="shared" si="33"/>
        <v>1.9541383934287043E-2</v>
      </c>
      <c r="N283" s="34" t="str">
        <f t="shared" si="34"/>
        <v/>
      </c>
    </row>
    <row r="284" spans="1:14" hidden="1" outlineLevel="1" x14ac:dyDescent="0.3">
      <c r="A284" s="36"/>
      <c r="B284" s="50" t="s">
        <v>301</v>
      </c>
      <c r="C284" s="42">
        <f t="shared" si="28"/>
        <v>-100</v>
      </c>
      <c r="D284" s="48"/>
      <c r="E284" s="20">
        <v>0</v>
      </c>
      <c r="F284" s="14">
        <v>0</v>
      </c>
      <c r="G284" s="49" t="str">
        <f t="shared" si="29"/>
        <v/>
      </c>
      <c r="H284" s="33" t="str">
        <f t="shared" si="30"/>
        <v/>
      </c>
      <c r="I284" s="33" t="str">
        <f t="shared" si="31"/>
        <v/>
      </c>
      <c r="J284" s="20">
        <v>0</v>
      </c>
      <c r="K284" s="14">
        <v>29</v>
      </c>
      <c r="L284" s="49">
        <f t="shared" si="32"/>
        <v>-100</v>
      </c>
      <c r="M284" s="33" t="str">
        <f t="shared" si="33"/>
        <v/>
      </c>
      <c r="N284" s="34">
        <f t="shared" si="34"/>
        <v>1.5140519685286026E-2</v>
      </c>
    </row>
    <row r="285" spans="1:14" collapsed="1" x14ac:dyDescent="0.3">
      <c r="A285" s="36" t="s">
        <v>302</v>
      </c>
      <c r="B285" s="1" t="s">
        <v>303</v>
      </c>
      <c r="C285" s="42">
        <f t="shared" si="28"/>
        <v>-77.68136063866713</v>
      </c>
      <c r="D285" s="48"/>
      <c r="E285" s="20">
        <v>156</v>
      </c>
      <c r="F285" s="14">
        <v>403</v>
      </c>
      <c r="G285" s="49">
        <f t="shared" si="29"/>
        <v>-61.29032258064516</v>
      </c>
      <c r="H285" s="33">
        <f t="shared" si="30"/>
        <v>0.68668016550752708</v>
      </c>
      <c r="I285" s="33">
        <f t="shared" si="31"/>
        <v>1.703512702371391</v>
      </c>
      <c r="J285" s="20">
        <v>643</v>
      </c>
      <c r="K285" s="14">
        <v>2881</v>
      </c>
      <c r="L285" s="49">
        <f t="shared" si="32"/>
        <v>-77.68136063866713</v>
      </c>
      <c r="M285" s="33">
        <f t="shared" si="33"/>
        <v>0.43327965068091612</v>
      </c>
      <c r="N285" s="34">
        <f t="shared" si="34"/>
        <v>1.5041323177003119</v>
      </c>
    </row>
    <row r="286" spans="1:14" hidden="1" outlineLevel="1" x14ac:dyDescent="0.3">
      <c r="A286" s="36"/>
      <c r="B286" s="50" t="s">
        <v>304</v>
      </c>
      <c r="C286" s="42" t="str">
        <f t="shared" si="28"/>
        <v/>
      </c>
      <c r="D286" s="48"/>
      <c r="E286" s="20">
        <v>67</v>
      </c>
      <c r="F286" s="14">
        <v>0</v>
      </c>
      <c r="G286" s="49" t="str">
        <f t="shared" si="29"/>
        <v/>
      </c>
      <c r="H286" s="33">
        <f t="shared" si="30"/>
        <v>0.29492032749361741</v>
      </c>
      <c r="I286" s="33" t="str">
        <f t="shared" si="31"/>
        <v/>
      </c>
      <c r="J286" s="20">
        <v>370</v>
      </c>
      <c r="K286" s="14">
        <v>0</v>
      </c>
      <c r="L286" s="49" t="str">
        <f t="shared" si="32"/>
        <v/>
      </c>
      <c r="M286" s="33">
        <f t="shared" si="33"/>
        <v>0.24932110536848984</v>
      </c>
      <c r="N286" s="34" t="str">
        <f t="shared" si="34"/>
        <v/>
      </c>
    </row>
    <row r="287" spans="1:14" hidden="1" outlineLevel="1" x14ac:dyDescent="0.3">
      <c r="A287" s="36"/>
      <c r="B287" s="50" t="s">
        <v>305</v>
      </c>
      <c r="C287" s="42">
        <f t="shared" si="28"/>
        <v>-83.860759493670884</v>
      </c>
      <c r="D287" s="48"/>
      <c r="E287" s="20">
        <v>57</v>
      </c>
      <c r="F287" s="14">
        <v>102</v>
      </c>
      <c r="G287" s="49">
        <f t="shared" si="29"/>
        <v>-44.117647058823529</v>
      </c>
      <c r="H287" s="33">
        <f t="shared" si="30"/>
        <v>0.25090236816621181</v>
      </c>
      <c r="I287" s="33">
        <f t="shared" si="31"/>
        <v>0.43116202392526526</v>
      </c>
      <c r="J287" s="20">
        <v>153</v>
      </c>
      <c r="K287" s="14">
        <v>948</v>
      </c>
      <c r="L287" s="49">
        <f t="shared" si="32"/>
        <v>-83.860759493670884</v>
      </c>
      <c r="M287" s="33">
        <f t="shared" si="33"/>
        <v>0.10309764627399716</v>
      </c>
      <c r="N287" s="34">
        <f t="shared" si="34"/>
        <v>0.49493836764314314</v>
      </c>
    </row>
    <row r="288" spans="1:14" hidden="1" outlineLevel="1" x14ac:dyDescent="0.3">
      <c r="A288" s="36"/>
      <c r="B288" s="50" t="s">
        <v>306</v>
      </c>
      <c r="C288" s="42">
        <f t="shared" si="28"/>
        <v>-76.548672566371678</v>
      </c>
      <c r="D288" s="48"/>
      <c r="E288" s="20">
        <v>8</v>
      </c>
      <c r="F288" s="14">
        <v>57</v>
      </c>
      <c r="G288" s="49">
        <f t="shared" si="29"/>
        <v>-85.964912280701753</v>
      </c>
      <c r="H288" s="33">
        <f t="shared" si="30"/>
        <v>3.5214367461924467E-2</v>
      </c>
      <c r="I288" s="33">
        <f t="shared" si="31"/>
        <v>0.24094348395823648</v>
      </c>
      <c r="J288" s="20">
        <v>53</v>
      </c>
      <c r="K288" s="14">
        <v>226</v>
      </c>
      <c r="L288" s="49">
        <f t="shared" si="32"/>
        <v>-76.548672566371678</v>
      </c>
      <c r="M288" s="33">
        <f t="shared" si="33"/>
        <v>3.5713563741972876E-2</v>
      </c>
      <c r="N288" s="34">
        <f t="shared" si="34"/>
        <v>0.11799163616809109</v>
      </c>
    </row>
    <row r="289" spans="1:14" hidden="1" outlineLevel="1" x14ac:dyDescent="0.3">
      <c r="A289" s="36"/>
      <c r="B289" s="50" t="s">
        <v>307</v>
      </c>
      <c r="C289" s="42">
        <f t="shared" si="28"/>
        <v>-82.638888888888886</v>
      </c>
      <c r="D289" s="48"/>
      <c r="E289" s="20">
        <v>17</v>
      </c>
      <c r="F289" s="14">
        <v>38</v>
      </c>
      <c r="G289" s="49">
        <f t="shared" si="29"/>
        <v>-55.26315789473685</v>
      </c>
      <c r="H289" s="33">
        <f t="shared" si="30"/>
        <v>7.4830530856589486E-2</v>
      </c>
      <c r="I289" s="33">
        <f t="shared" si="31"/>
        <v>0.16062898930549097</v>
      </c>
      <c r="J289" s="20">
        <v>50</v>
      </c>
      <c r="K289" s="14">
        <v>288</v>
      </c>
      <c r="L289" s="49">
        <f t="shared" si="32"/>
        <v>-82.638888888888886</v>
      </c>
      <c r="M289" s="33">
        <f t="shared" si="33"/>
        <v>3.3692041266012149E-2</v>
      </c>
      <c r="N289" s="34">
        <f t="shared" si="34"/>
        <v>0.15036102308146124</v>
      </c>
    </row>
    <row r="290" spans="1:14" hidden="1" outlineLevel="1" x14ac:dyDescent="0.3">
      <c r="A290" s="36"/>
      <c r="B290" s="50" t="s">
        <v>308</v>
      </c>
      <c r="C290" s="42">
        <f t="shared" si="28"/>
        <v>-96.551724137931032</v>
      </c>
      <c r="D290" s="48"/>
      <c r="E290" s="20">
        <v>4</v>
      </c>
      <c r="F290" s="14">
        <v>46</v>
      </c>
      <c r="G290" s="49">
        <f t="shared" si="29"/>
        <v>-91.304347826086953</v>
      </c>
      <c r="H290" s="33">
        <f t="shared" si="30"/>
        <v>1.7607183730962234E-2</v>
      </c>
      <c r="I290" s="33">
        <f t="shared" si="31"/>
        <v>0.19444561863296275</v>
      </c>
      <c r="J290" s="20">
        <v>9</v>
      </c>
      <c r="K290" s="14">
        <v>261</v>
      </c>
      <c r="L290" s="49">
        <f t="shared" si="32"/>
        <v>-96.551724137931032</v>
      </c>
      <c r="M290" s="33">
        <f t="shared" si="33"/>
        <v>6.0645674278821853E-3</v>
      </c>
      <c r="N290" s="34">
        <f t="shared" si="34"/>
        <v>0.13626467716757423</v>
      </c>
    </row>
    <row r="291" spans="1:14" hidden="1" outlineLevel="1" x14ac:dyDescent="0.3">
      <c r="A291" s="36"/>
      <c r="B291" s="50" t="s">
        <v>309</v>
      </c>
      <c r="C291" s="42">
        <f t="shared" si="28"/>
        <v>-96.761133603238875</v>
      </c>
      <c r="D291" s="48"/>
      <c r="E291" s="20">
        <v>3</v>
      </c>
      <c r="F291" s="14">
        <v>49</v>
      </c>
      <c r="G291" s="49">
        <f t="shared" si="29"/>
        <v>-93.877551020408163</v>
      </c>
      <c r="H291" s="33">
        <f t="shared" si="30"/>
        <v>1.3205387798221675E-2</v>
      </c>
      <c r="I291" s="33">
        <f t="shared" si="31"/>
        <v>0.20712685463076469</v>
      </c>
      <c r="J291" s="20">
        <v>8</v>
      </c>
      <c r="K291" s="14">
        <v>247</v>
      </c>
      <c r="L291" s="49">
        <f t="shared" si="32"/>
        <v>-96.761133603238875</v>
      </c>
      <c r="M291" s="33">
        <f t="shared" si="33"/>
        <v>5.3907266025619432E-3</v>
      </c>
      <c r="N291" s="34">
        <f t="shared" si="34"/>
        <v>0.12895546076778097</v>
      </c>
    </row>
    <row r="292" spans="1:14" hidden="1" outlineLevel="1" x14ac:dyDescent="0.3">
      <c r="A292" s="36"/>
      <c r="B292" s="50" t="s">
        <v>310</v>
      </c>
      <c r="C292" s="42">
        <f t="shared" si="28"/>
        <v>-100</v>
      </c>
      <c r="D292" s="48"/>
      <c r="E292" s="20">
        <v>0</v>
      </c>
      <c r="F292" s="14">
        <v>111</v>
      </c>
      <c r="G292" s="49">
        <f t="shared" si="29"/>
        <v>-100</v>
      </c>
      <c r="H292" s="33" t="str">
        <f t="shared" si="30"/>
        <v/>
      </c>
      <c r="I292" s="33">
        <f t="shared" si="31"/>
        <v>0.46920573191867104</v>
      </c>
      <c r="J292" s="20">
        <v>0</v>
      </c>
      <c r="K292" s="14">
        <v>911</v>
      </c>
      <c r="L292" s="49">
        <f t="shared" si="32"/>
        <v>-100</v>
      </c>
      <c r="M292" s="33" t="str">
        <f t="shared" si="33"/>
        <v/>
      </c>
      <c r="N292" s="34">
        <f t="shared" si="34"/>
        <v>0.47562115287226098</v>
      </c>
    </row>
    <row r="293" spans="1:14" collapsed="1" x14ac:dyDescent="0.3">
      <c r="A293" s="36" t="s">
        <v>311</v>
      </c>
      <c r="B293" s="1" t="s">
        <v>312</v>
      </c>
      <c r="C293" s="42">
        <f t="shared" si="28"/>
        <v>-73.733751680860607</v>
      </c>
      <c r="D293" s="48"/>
      <c r="E293" s="20">
        <v>87</v>
      </c>
      <c r="F293" s="14">
        <v>308</v>
      </c>
      <c r="G293" s="49">
        <f t="shared" si="29"/>
        <v>-71.753246753246756</v>
      </c>
      <c r="H293" s="33">
        <f t="shared" si="30"/>
        <v>0.38295624614842855</v>
      </c>
      <c r="I293" s="33">
        <f t="shared" si="31"/>
        <v>1.3019402291076636</v>
      </c>
      <c r="J293" s="20">
        <v>586</v>
      </c>
      <c r="K293" s="14">
        <v>2231</v>
      </c>
      <c r="L293" s="49">
        <f t="shared" si="32"/>
        <v>-73.733751680860607</v>
      </c>
      <c r="M293" s="33">
        <f t="shared" si="33"/>
        <v>0.39487072363766235</v>
      </c>
      <c r="N293" s="34">
        <f t="shared" si="34"/>
        <v>1.1647758419956249</v>
      </c>
    </row>
    <row r="294" spans="1:14" hidden="1" outlineLevel="1" x14ac:dyDescent="0.3">
      <c r="A294" s="36"/>
      <c r="B294" s="50" t="s">
        <v>313</v>
      </c>
      <c r="C294" s="42">
        <f t="shared" si="28"/>
        <v>-53.963838664812236</v>
      </c>
      <c r="D294" s="48"/>
      <c r="E294" s="20">
        <v>60</v>
      </c>
      <c r="F294" s="14">
        <v>137</v>
      </c>
      <c r="G294" s="49">
        <f t="shared" si="29"/>
        <v>-56.20437956204379</v>
      </c>
      <c r="H294" s="33">
        <f t="shared" si="30"/>
        <v>0.26410775596443348</v>
      </c>
      <c r="I294" s="33">
        <f t="shared" si="31"/>
        <v>0.57910977723295431</v>
      </c>
      <c r="J294" s="20">
        <v>331</v>
      </c>
      <c r="K294" s="14">
        <v>719</v>
      </c>
      <c r="L294" s="49">
        <f t="shared" si="32"/>
        <v>-53.963838664812236</v>
      </c>
      <c r="M294" s="33">
        <f t="shared" si="33"/>
        <v>0.2230413131810004</v>
      </c>
      <c r="N294" s="34">
        <f t="shared" si="34"/>
        <v>0.37538047081795356</v>
      </c>
    </row>
    <row r="295" spans="1:14" hidden="1" outlineLevel="1" x14ac:dyDescent="0.3">
      <c r="A295" s="36"/>
      <c r="B295" s="50" t="s">
        <v>314</v>
      </c>
      <c r="C295" s="42">
        <f t="shared" si="28"/>
        <v>-55.952380952380956</v>
      </c>
      <c r="D295" s="48"/>
      <c r="E295" s="20">
        <v>18</v>
      </c>
      <c r="F295" s="14">
        <v>72</v>
      </c>
      <c r="G295" s="49">
        <f t="shared" si="29"/>
        <v>-75</v>
      </c>
      <c r="H295" s="33">
        <f t="shared" si="30"/>
        <v>7.9232326789330051E-2</v>
      </c>
      <c r="I295" s="33">
        <f t="shared" si="31"/>
        <v>0.30434966394724605</v>
      </c>
      <c r="J295" s="20">
        <v>148</v>
      </c>
      <c r="K295" s="14">
        <v>336</v>
      </c>
      <c r="L295" s="49">
        <f t="shared" si="32"/>
        <v>-55.952380952380956</v>
      </c>
      <c r="M295" s="33">
        <f t="shared" si="33"/>
        <v>9.9728442147395943E-2</v>
      </c>
      <c r="N295" s="34">
        <f t="shared" si="34"/>
        <v>0.17542119359503808</v>
      </c>
    </row>
    <row r="296" spans="1:14" hidden="1" outlineLevel="1" x14ac:dyDescent="0.3">
      <c r="A296" s="36"/>
      <c r="B296" s="50" t="s">
        <v>315</v>
      </c>
      <c r="C296" s="42">
        <f t="shared" si="28"/>
        <v>-82.666666666666671</v>
      </c>
      <c r="D296" s="48"/>
      <c r="E296" s="20">
        <v>8</v>
      </c>
      <c r="F296" s="14">
        <v>30</v>
      </c>
      <c r="G296" s="49">
        <f t="shared" si="29"/>
        <v>-73.333333333333329</v>
      </c>
      <c r="H296" s="33">
        <f t="shared" si="30"/>
        <v>3.5214367461924467E-2</v>
      </c>
      <c r="I296" s="33">
        <f t="shared" si="31"/>
        <v>0.12681235997801921</v>
      </c>
      <c r="J296" s="20">
        <v>104</v>
      </c>
      <c r="K296" s="14">
        <v>600</v>
      </c>
      <c r="L296" s="49">
        <f t="shared" si="32"/>
        <v>-82.666666666666671</v>
      </c>
      <c r="M296" s="33">
        <f t="shared" si="33"/>
        <v>7.0079445833305248E-2</v>
      </c>
      <c r="N296" s="34">
        <f t="shared" si="34"/>
        <v>0.31325213141971087</v>
      </c>
    </row>
    <row r="297" spans="1:14" hidden="1" outlineLevel="1" x14ac:dyDescent="0.3">
      <c r="A297" s="36"/>
      <c r="B297" s="50" t="s">
        <v>316</v>
      </c>
      <c r="C297" s="42">
        <f t="shared" si="28"/>
        <v>-99.635036496350367</v>
      </c>
      <c r="D297" s="48"/>
      <c r="E297" s="20">
        <v>1</v>
      </c>
      <c r="F297" s="14">
        <v>66</v>
      </c>
      <c r="G297" s="49">
        <f t="shared" si="29"/>
        <v>-98.484848484848484</v>
      </c>
      <c r="H297" s="33">
        <f t="shared" si="30"/>
        <v>4.4017959327405584E-3</v>
      </c>
      <c r="I297" s="33">
        <f t="shared" si="31"/>
        <v>0.27898719195164223</v>
      </c>
      <c r="J297" s="20">
        <v>2</v>
      </c>
      <c r="K297" s="14">
        <v>548</v>
      </c>
      <c r="L297" s="49">
        <f t="shared" si="32"/>
        <v>-99.635036496350367</v>
      </c>
      <c r="M297" s="33">
        <f t="shared" si="33"/>
        <v>1.3476816506404858E-3</v>
      </c>
      <c r="N297" s="34">
        <f t="shared" si="34"/>
        <v>0.2861036133633359</v>
      </c>
    </row>
    <row r="298" spans="1:14" hidden="1" outlineLevel="1" x14ac:dyDescent="0.3">
      <c r="A298" s="36"/>
      <c r="B298" s="50" t="s">
        <v>317</v>
      </c>
      <c r="C298" s="42">
        <f t="shared" si="28"/>
        <v>-94.117647058823522</v>
      </c>
      <c r="D298" s="48"/>
      <c r="E298" s="20">
        <v>0</v>
      </c>
      <c r="F298" s="14">
        <v>3</v>
      </c>
      <c r="G298" s="49">
        <f t="shared" si="29"/>
        <v>-100</v>
      </c>
      <c r="H298" s="33" t="str">
        <f t="shared" si="30"/>
        <v/>
      </c>
      <c r="I298" s="33">
        <f t="shared" si="31"/>
        <v>1.268123599780192E-2</v>
      </c>
      <c r="J298" s="20">
        <v>1</v>
      </c>
      <c r="K298" s="14">
        <v>17</v>
      </c>
      <c r="L298" s="49">
        <f t="shared" si="32"/>
        <v>-94.117647058823522</v>
      </c>
      <c r="M298" s="33">
        <f t="shared" si="33"/>
        <v>6.7384082532024291E-4</v>
      </c>
      <c r="N298" s="34">
        <f t="shared" si="34"/>
        <v>8.8754770568918086E-3</v>
      </c>
    </row>
    <row r="299" spans="1:14" hidden="1" outlineLevel="1" x14ac:dyDescent="0.3">
      <c r="A299" s="36"/>
      <c r="B299" s="50" t="s">
        <v>318</v>
      </c>
      <c r="C299" s="42">
        <f t="shared" si="28"/>
        <v>-100</v>
      </c>
      <c r="D299" s="48"/>
      <c r="E299" s="20">
        <v>0</v>
      </c>
      <c r="F299" s="14">
        <v>0</v>
      </c>
      <c r="G299" s="49" t="str">
        <f t="shared" si="29"/>
        <v/>
      </c>
      <c r="H299" s="33" t="str">
        <f t="shared" si="30"/>
        <v/>
      </c>
      <c r="I299" s="33" t="str">
        <f t="shared" si="31"/>
        <v/>
      </c>
      <c r="J299" s="20">
        <v>0</v>
      </c>
      <c r="K299" s="14">
        <v>11</v>
      </c>
      <c r="L299" s="49">
        <f t="shared" si="32"/>
        <v>-100</v>
      </c>
      <c r="M299" s="33" t="str">
        <f t="shared" si="33"/>
        <v/>
      </c>
      <c r="N299" s="34">
        <f t="shared" si="34"/>
        <v>5.7429557426946993E-3</v>
      </c>
    </row>
    <row r="300" spans="1:14" collapsed="1" x14ac:dyDescent="0.3">
      <c r="A300" s="36" t="s">
        <v>319</v>
      </c>
      <c r="B300" s="1" t="s">
        <v>320</v>
      </c>
      <c r="C300" s="42">
        <f t="shared" si="28"/>
        <v>20.305676855895197</v>
      </c>
      <c r="D300" s="48"/>
      <c r="E300" s="20">
        <v>55</v>
      </c>
      <c r="F300" s="14">
        <v>46</v>
      </c>
      <c r="G300" s="49">
        <f t="shared" si="29"/>
        <v>19.565217391304348</v>
      </c>
      <c r="H300" s="33">
        <f t="shared" si="30"/>
        <v>0.24209877630073071</v>
      </c>
      <c r="I300" s="33">
        <f t="shared" si="31"/>
        <v>0.19444561863296275</v>
      </c>
      <c r="J300" s="20">
        <v>551</v>
      </c>
      <c r="K300" s="14">
        <v>458</v>
      </c>
      <c r="L300" s="49">
        <f t="shared" si="32"/>
        <v>20.305676855895197</v>
      </c>
      <c r="M300" s="33">
        <f t="shared" si="33"/>
        <v>0.3712862947514538</v>
      </c>
      <c r="N300" s="34">
        <f t="shared" si="34"/>
        <v>0.2391157936503793</v>
      </c>
    </row>
    <row r="301" spans="1:14" hidden="1" outlineLevel="1" x14ac:dyDescent="0.3">
      <c r="A301" s="36"/>
      <c r="B301" s="50" t="s">
        <v>321</v>
      </c>
      <c r="C301" s="42">
        <f t="shared" si="28"/>
        <v>18.539325842696631</v>
      </c>
      <c r="D301" s="48"/>
      <c r="E301" s="20">
        <v>13</v>
      </c>
      <c r="F301" s="14">
        <v>14</v>
      </c>
      <c r="G301" s="49">
        <f t="shared" si="29"/>
        <v>-7.1428571428571423</v>
      </c>
      <c r="H301" s="33">
        <f t="shared" si="30"/>
        <v>5.7223347125627252E-2</v>
      </c>
      <c r="I301" s="33">
        <f t="shared" si="31"/>
        <v>5.9179101323075627E-2</v>
      </c>
      <c r="J301" s="20">
        <v>211</v>
      </c>
      <c r="K301" s="14">
        <v>178</v>
      </c>
      <c r="L301" s="49">
        <f t="shared" si="32"/>
        <v>18.539325842696631</v>
      </c>
      <c r="M301" s="33">
        <f t="shared" si="33"/>
        <v>0.14218041414257124</v>
      </c>
      <c r="N301" s="34">
        <f t="shared" si="34"/>
        <v>9.2931465654514225E-2</v>
      </c>
    </row>
    <row r="302" spans="1:14" hidden="1" outlineLevel="1" x14ac:dyDescent="0.3">
      <c r="A302" s="36"/>
      <c r="B302" s="50" t="s">
        <v>322</v>
      </c>
      <c r="C302" s="42">
        <f t="shared" si="28"/>
        <v>-1.9230769230769231</v>
      </c>
      <c r="D302" s="48"/>
      <c r="E302" s="20">
        <v>14</v>
      </c>
      <c r="F302" s="14">
        <v>19</v>
      </c>
      <c r="G302" s="49">
        <f t="shared" si="29"/>
        <v>-26.315789473684209</v>
      </c>
      <c r="H302" s="33">
        <f t="shared" si="30"/>
        <v>6.1625143058367818E-2</v>
      </c>
      <c r="I302" s="33">
        <f t="shared" si="31"/>
        <v>8.0314494652745483E-2</v>
      </c>
      <c r="J302" s="20">
        <v>153</v>
      </c>
      <c r="K302" s="14">
        <v>156</v>
      </c>
      <c r="L302" s="49">
        <f t="shared" si="32"/>
        <v>-1.9230769230769231</v>
      </c>
      <c r="M302" s="33">
        <f t="shared" si="33"/>
        <v>0.10309764627399716</v>
      </c>
      <c r="N302" s="34">
        <f t="shared" si="34"/>
        <v>8.1445554169124829E-2</v>
      </c>
    </row>
    <row r="303" spans="1:14" hidden="1" outlineLevel="1" x14ac:dyDescent="0.3">
      <c r="A303" s="36"/>
      <c r="B303" s="50" t="s">
        <v>323</v>
      </c>
      <c r="C303" s="42">
        <f t="shared" si="28"/>
        <v>40.229885057471265</v>
      </c>
      <c r="D303" s="48"/>
      <c r="E303" s="20">
        <v>17</v>
      </c>
      <c r="F303" s="14">
        <v>7</v>
      </c>
      <c r="G303" s="49">
        <f t="shared" si="29"/>
        <v>142.85714285714286</v>
      </c>
      <c r="H303" s="33">
        <f t="shared" si="30"/>
        <v>7.4830530856589486E-2</v>
      </c>
      <c r="I303" s="33">
        <f t="shared" si="31"/>
        <v>2.9589550661537813E-2</v>
      </c>
      <c r="J303" s="20">
        <v>122</v>
      </c>
      <c r="K303" s="14">
        <v>87</v>
      </c>
      <c r="L303" s="49">
        <f t="shared" si="32"/>
        <v>40.229885057471265</v>
      </c>
      <c r="M303" s="33">
        <f t="shared" si="33"/>
        <v>8.2208580689069624E-2</v>
      </c>
      <c r="N303" s="34">
        <f t="shared" si="34"/>
        <v>4.5421559055858075E-2</v>
      </c>
    </row>
    <row r="304" spans="1:14" hidden="1" outlineLevel="1" x14ac:dyDescent="0.3">
      <c r="A304" s="36"/>
      <c r="B304" s="50" t="s">
        <v>324</v>
      </c>
      <c r="C304" s="42" t="str">
        <f t="shared" si="28"/>
        <v/>
      </c>
      <c r="D304" s="48"/>
      <c r="E304" s="20">
        <v>8</v>
      </c>
      <c r="F304" s="14">
        <v>0</v>
      </c>
      <c r="G304" s="49" t="str">
        <f t="shared" si="29"/>
        <v/>
      </c>
      <c r="H304" s="33">
        <f t="shared" si="30"/>
        <v>3.5214367461924467E-2</v>
      </c>
      <c r="I304" s="33" t="str">
        <f t="shared" si="31"/>
        <v/>
      </c>
      <c r="J304" s="20">
        <v>41</v>
      </c>
      <c r="K304" s="14">
        <v>0</v>
      </c>
      <c r="L304" s="49" t="str">
        <f t="shared" si="32"/>
        <v/>
      </c>
      <c r="M304" s="33">
        <f t="shared" si="33"/>
        <v>2.7627473838129957E-2</v>
      </c>
      <c r="N304" s="34" t="str">
        <f t="shared" si="34"/>
        <v/>
      </c>
    </row>
    <row r="305" spans="1:14" hidden="1" outlineLevel="1" x14ac:dyDescent="0.3">
      <c r="A305" s="36"/>
      <c r="B305" s="50" t="s">
        <v>325</v>
      </c>
      <c r="C305" s="42">
        <f t="shared" si="28"/>
        <v>-35.135135135135137</v>
      </c>
      <c r="D305" s="48"/>
      <c r="E305" s="20">
        <v>3</v>
      </c>
      <c r="F305" s="14">
        <v>6</v>
      </c>
      <c r="G305" s="49">
        <f t="shared" si="29"/>
        <v>-50</v>
      </c>
      <c r="H305" s="33">
        <f t="shared" si="30"/>
        <v>1.3205387798221675E-2</v>
      </c>
      <c r="I305" s="33">
        <f t="shared" si="31"/>
        <v>2.536247199560384E-2</v>
      </c>
      <c r="J305" s="20">
        <v>24</v>
      </c>
      <c r="K305" s="14">
        <v>37</v>
      </c>
      <c r="L305" s="49">
        <f t="shared" si="32"/>
        <v>-35.135135135135137</v>
      </c>
      <c r="M305" s="33">
        <f t="shared" si="33"/>
        <v>1.617217980768583E-2</v>
      </c>
      <c r="N305" s="34">
        <f t="shared" si="34"/>
        <v>1.931721477088217E-2</v>
      </c>
    </row>
    <row r="306" spans="1:14" collapsed="1" x14ac:dyDescent="0.3">
      <c r="A306" s="36" t="s">
        <v>326</v>
      </c>
      <c r="B306" s="1" t="s">
        <v>327</v>
      </c>
      <c r="C306" s="42">
        <f t="shared" si="28"/>
        <v>-46.234676007005255</v>
      </c>
      <c r="D306" s="48"/>
      <c r="E306" s="20">
        <v>123</v>
      </c>
      <c r="F306" s="14">
        <v>61</v>
      </c>
      <c r="G306" s="49">
        <f t="shared" si="29"/>
        <v>101.63934426229508</v>
      </c>
      <c r="H306" s="33">
        <f t="shared" si="30"/>
        <v>0.54142089972708862</v>
      </c>
      <c r="I306" s="33">
        <f t="shared" si="31"/>
        <v>0.25785179862197238</v>
      </c>
      <c r="J306" s="20">
        <v>307</v>
      </c>
      <c r="K306" s="14">
        <v>571</v>
      </c>
      <c r="L306" s="49">
        <f t="shared" si="32"/>
        <v>-46.234676007005255</v>
      </c>
      <c r="M306" s="33">
        <f t="shared" si="33"/>
        <v>0.20686913337331453</v>
      </c>
      <c r="N306" s="34">
        <f t="shared" si="34"/>
        <v>0.29811161173442485</v>
      </c>
    </row>
    <row r="307" spans="1:14" hidden="1" outlineLevel="1" x14ac:dyDescent="0.3">
      <c r="A307" s="36"/>
      <c r="B307" s="50" t="s">
        <v>328</v>
      </c>
      <c r="C307" s="42">
        <f t="shared" si="28"/>
        <v>-32.867132867132867</v>
      </c>
      <c r="D307" s="48"/>
      <c r="E307" s="20">
        <v>23</v>
      </c>
      <c r="F307" s="14">
        <v>25</v>
      </c>
      <c r="G307" s="49">
        <f t="shared" si="29"/>
        <v>-8</v>
      </c>
      <c r="H307" s="33">
        <f t="shared" si="30"/>
        <v>0.10124130645303284</v>
      </c>
      <c r="I307" s="33">
        <f t="shared" si="31"/>
        <v>0.10567696664834933</v>
      </c>
      <c r="J307" s="20">
        <v>96</v>
      </c>
      <c r="K307" s="14">
        <v>143</v>
      </c>
      <c r="L307" s="49">
        <f t="shared" si="32"/>
        <v>-32.867132867132867</v>
      </c>
      <c r="M307" s="33">
        <f t="shared" si="33"/>
        <v>6.4688719230743319E-2</v>
      </c>
      <c r="N307" s="34">
        <f t="shared" si="34"/>
        <v>7.4658424655031086E-2</v>
      </c>
    </row>
    <row r="308" spans="1:14" hidden="1" outlineLevel="1" x14ac:dyDescent="0.3">
      <c r="A308" s="36"/>
      <c r="B308" s="50" t="s">
        <v>329</v>
      </c>
      <c r="C308" s="42">
        <f t="shared" si="28"/>
        <v>-4.225352112676056</v>
      </c>
      <c r="D308" s="48"/>
      <c r="E308" s="20">
        <v>18</v>
      </c>
      <c r="F308" s="14">
        <v>8</v>
      </c>
      <c r="G308" s="49">
        <f t="shared" si="29"/>
        <v>125</v>
      </c>
      <c r="H308" s="33">
        <f t="shared" si="30"/>
        <v>7.9232326789330051E-2</v>
      </c>
      <c r="I308" s="33">
        <f t="shared" si="31"/>
        <v>3.3816629327471787E-2</v>
      </c>
      <c r="J308" s="20">
        <v>68</v>
      </c>
      <c r="K308" s="14">
        <v>71</v>
      </c>
      <c r="L308" s="49">
        <f t="shared" si="32"/>
        <v>-4.225352112676056</v>
      </c>
      <c r="M308" s="33">
        <f t="shared" si="33"/>
        <v>4.5821176121776511E-2</v>
      </c>
      <c r="N308" s="34">
        <f t="shared" si="34"/>
        <v>3.7068168884665784E-2</v>
      </c>
    </row>
    <row r="309" spans="1:14" hidden="1" outlineLevel="1" x14ac:dyDescent="0.3">
      <c r="A309" s="36"/>
      <c r="B309" s="50" t="s">
        <v>330</v>
      </c>
      <c r="C309" s="42">
        <f t="shared" si="28"/>
        <v>-22.784810126582279</v>
      </c>
      <c r="D309" s="48"/>
      <c r="E309" s="20">
        <v>42</v>
      </c>
      <c r="F309" s="14">
        <v>5</v>
      </c>
      <c r="G309" s="49">
        <f t="shared" si="29"/>
        <v>740</v>
      </c>
      <c r="H309" s="33">
        <f t="shared" si="30"/>
        <v>0.18487542917510344</v>
      </c>
      <c r="I309" s="33">
        <f t="shared" si="31"/>
        <v>2.1135393329669863E-2</v>
      </c>
      <c r="J309" s="20">
        <v>61</v>
      </c>
      <c r="K309" s="14">
        <v>79</v>
      </c>
      <c r="L309" s="49">
        <f t="shared" si="32"/>
        <v>-22.784810126582279</v>
      </c>
      <c r="M309" s="33">
        <f t="shared" si="33"/>
        <v>4.1104290344534812E-2</v>
      </c>
      <c r="N309" s="34">
        <f t="shared" si="34"/>
        <v>4.1244863970261933E-2</v>
      </c>
    </row>
    <row r="310" spans="1:14" hidden="1" outlineLevel="1" x14ac:dyDescent="0.3">
      <c r="A310" s="36"/>
      <c r="B310" s="50" t="s">
        <v>331</v>
      </c>
      <c r="C310" s="42">
        <f t="shared" si="28"/>
        <v>-78.515625</v>
      </c>
      <c r="D310" s="48"/>
      <c r="E310" s="20">
        <v>22</v>
      </c>
      <c r="F310" s="14">
        <v>23</v>
      </c>
      <c r="G310" s="49">
        <f t="shared" si="29"/>
        <v>-4.3478260869565215</v>
      </c>
      <c r="H310" s="33">
        <f t="shared" si="30"/>
        <v>9.6839510520292285E-2</v>
      </c>
      <c r="I310" s="33">
        <f t="shared" si="31"/>
        <v>9.7222809316481376E-2</v>
      </c>
      <c r="J310" s="20">
        <v>55</v>
      </c>
      <c r="K310" s="14">
        <v>256</v>
      </c>
      <c r="L310" s="49">
        <f t="shared" si="32"/>
        <v>-78.515625</v>
      </c>
      <c r="M310" s="33">
        <f t="shared" si="33"/>
        <v>3.7061245392613358E-2</v>
      </c>
      <c r="N310" s="34">
        <f t="shared" si="34"/>
        <v>0.13365424273907664</v>
      </c>
    </row>
    <row r="311" spans="1:14" hidden="1" outlineLevel="1" x14ac:dyDescent="0.3">
      <c r="A311" s="36"/>
      <c r="B311" s="50" t="s">
        <v>332</v>
      </c>
      <c r="C311" s="42">
        <f t="shared" si="28"/>
        <v>22.727272727272727</v>
      </c>
      <c r="D311" s="48"/>
      <c r="E311" s="20">
        <v>18</v>
      </c>
      <c r="F311" s="14">
        <v>0</v>
      </c>
      <c r="G311" s="49" t="str">
        <f t="shared" si="29"/>
        <v/>
      </c>
      <c r="H311" s="33">
        <f t="shared" si="30"/>
        <v>7.9232326789330051E-2</v>
      </c>
      <c r="I311" s="33" t="str">
        <f t="shared" si="31"/>
        <v/>
      </c>
      <c r="J311" s="20">
        <v>27</v>
      </c>
      <c r="K311" s="14">
        <v>22</v>
      </c>
      <c r="L311" s="49">
        <f t="shared" si="32"/>
        <v>22.727272727272727</v>
      </c>
      <c r="M311" s="33">
        <f t="shared" si="33"/>
        <v>1.8193702283646557E-2</v>
      </c>
      <c r="N311" s="34">
        <f t="shared" si="34"/>
        <v>1.1485911485389399E-2</v>
      </c>
    </row>
    <row r="312" spans="1:14" collapsed="1" x14ac:dyDescent="0.3">
      <c r="A312" s="36" t="s">
        <v>333</v>
      </c>
      <c r="B312" s="1" t="s">
        <v>334</v>
      </c>
      <c r="C312" s="42">
        <f t="shared" si="28"/>
        <v>-80.705622932745314</v>
      </c>
      <c r="D312" s="48"/>
      <c r="E312" s="20">
        <v>29</v>
      </c>
      <c r="F312" s="14">
        <v>96</v>
      </c>
      <c r="G312" s="49">
        <f t="shared" si="29"/>
        <v>-69.791666666666657</v>
      </c>
      <c r="H312" s="33">
        <f t="shared" si="30"/>
        <v>0.1276520820494762</v>
      </c>
      <c r="I312" s="33">
        <f t="shared" si="31"/>
        <v>0.40579955192966144</v>
      </c>
      <c r="J312" s="20">
        <v>175</v>
      </c>
      <c r="K312" s="14">
        <v>907</v>
      </c>
      <c r="L312" s="49">
        <f t="shared" si="32"/>
        <v>-80.705622932745314</v>
      </c>
      <c r="M312" s="33">
        <f t="shared" si="33"/>
        <v>0.11792214443104251</v>
      </c>
      <c r="N312" s="34">
        <f t="shared" si="34"/>
        <v>0.47353280532946296</v>
      </c>
    </row>
    <row r="313" spans="1:14" hidden="1" outlineLevel="1" x14ac:dyDescent="0.3">
      <c r="A313" s="36"/>
      <c r="B313" s="50" t="s">
        <v>335</v>
      </c>
      <c r="C313" s="42">
        <f t="shared" si="28"/>
        <v>-67.20647773279353</v>
      </c>
      <c r="D313" s="48"/>
      <c r="E313" s="20">
        <v>20</v>
      </c>
      <c r="F313" s="14">
        <v>28</v>
      </c>
      <c r="G313" s="49">
        <f t="shared" si="29"/>
        <v>-28.571428571428569</v>
      </c>
      <c r="H313" s="33">
        <f t="shared" si="30"/>
        <v>8.8035918654811168E-2</v>
      </c>
      <c r="I313" s="33">
        <f t="shared" si="31"/>
        <v>0.11835820264615125</v>
      </c>
      <c r="J313" s="20">
        <v>81</v>
      </c>
      <c r="K313" s="14">
        <v>247</v>
      </c>
      <c r="L313" s="49">
        <f t="shared" si="32"/>
        <v>-67.20647773279353</v>
      </c>
      <c r="M313" s="33">
        <f t="shared" si="33"/>
        <v>5.458110685093967E-2</v>
      </c>
      <c r="N313" s="34">
        <f t="shared" si="34"/>
        <v>0.12895546076778097</v>
      </c>
    </row>
    <row r="314" spans="1:14" hidden="1" outlineLevel="1" x14ac:dyDescent="0.3">
      <c r="A314" s="36"/>
      <c r="B314" s="50" t="s">
        <v>336</v>
      </c>
      <c r="C314" s="42">
        <f t="shared" si="28"/>
        <v>-53.623188405797109</v>
      </c>
      <c r="D314" s="48"/>
      <c r="E314" s="20">
        <v>7</v>
      </c>
      <c r="F314" s="14">
        <v>13</v>
      </c>
      <c r="G314" s="49">
        <f t="shared" si="29"/>
        <v>-46.153846153846153</v>
      </c>
      <c r="H314" s="33">
        <f t="shared" si="30"/>
        <v>3.0812571529183909E-2</v>
      </c>
      <c r="I314" s="33">
        <f t="shared" si="31"/>
        <v>5.495202265714165E-2</v>
      </c>
      <c r="J314" s="20">
        <v>64</v>
      </c>
      <c r="K314" s="14">
        <v>138</v>
      </c>
      <c r="L314" s="49">
        <f t="shared" si="32"/>
        <v>-53.623188405797109</v>
      </c>
      <c r="M314" s="33">
        <f t="shared" si="33"/>
        <v>4.3125812820495546E-2</v>
      </c>
      <c r="N314" s="34">
        <f t="shared" si="34"/>
        <v>7.2047990226533506E-2</v>
      </c>
    </row>
    <row r="315" spans="1:14" hidden="1" outlineLevel="1" x14ac:dyDescent="0.3">
      <c r="A315" s="36"/>
      <c r="B315" s="50" t="s">
        <v>337</v>
      </c>
      <c r="C315" s="42">
        <f t="shared" si="28"/>
        <v>-90.714285714285708</v>
      </c>
      <c r="D315" s="48"/>
      <c r="E315" s="20">
        <v>1</v>
      </c>
      <c r="F315" s="14">
        <v>5</v>
      </c>
      <c r="G315" s="49">
        <f t="shared" si="29"/>
        <v>-80</v>
      </c>
      <c r="H315" s="33">
        <f t="shared" si="30"/>
        <v>4.4017959327405584E-3</v>
      </c>
      <c r="I315" s="33">
        <f t="shared" si="31"/>
        <v>2.1135393329669863E-2</v>
      </c>
      <c r="J315" s="20">
        <v>13</v>
      </c>
      <c r="K315" s="14">
        <v>140</v>
      </c>
      <c r="L315" s="49">
        <f t="shared" si="32"/>
        <v>-90.714285714285708</v>
      </c>
      <c r="M315" s="33">
        <f t="shared" si="33"/>
        <v>8.759930729163156E-3</v>
      </c>
      <c r="N315" s="34">
        <f t="shared" si="34"/>
        <v>7.309216399793253E-2</v>
      </c>
    </row>
    <row r="316" spans="1:14" hidden="1" outlineLevel="1" x14ac:dyDescent="0.3">
      <c r="A316" s="36"/>
      <c r="B316" s="50" t="s">
        <v>338</v>
      </c>
      <c r="C316" s="42">
        <f t="shared" si="28"/>
        <v>-96.732026143790847</v>
      </c>
      <c r="D316" s="48"/>
      <c r="E316" s="20">
        <v>1</v>
      </c>
      <c r="F316" s="14">
        <v>34</v>
      </c>
      <c r="G316" s="49">
        <f t="shared" si="29"/>
        <v>-97.058823529411768</v>
      </c>
      <c r="H316" s="33">
        <f t="shared" si="30"/>
        <v>4.4017959327405584E-3</v>
      </c>
      <c r="I316" s="33">
        <f t="shared" si="31"/>
        <v>0.14372067464175509</v>
      </c>
      <c r="J316" s="20">
        <v>10</v>
      </c>
      <c r="K316" s="14">
        <v>306</v>
      </c>
      <c r="L316" s="49">
        <f t="shared" si="32"/>
        <v>-96.732026143790847</v>
      </c>
      <c r="M316" s="33">
        <f t="shared" si="33"/>
        <v>6.7384082532024282E-3</v>
      </c>
      <c r="N316" s="34">
        <f t="shared" si="34"/>
        <v>0.15975858702405255</v>
      </c>
    </row>
    <row r="317" spans="1:14" hidden="1" outlineLevel="1" x14ac:dyDescent="0.3">
      <c r="A317" s="36"/>
      <c r="B317" s="50" t="s">
        <v>339</v>
      </c>
      <c r="C317" s="42">
        <f t="shared" si="28"/>
        <v>-92.307692307692307</v>
      </c>
      <c r="D317" s="48"/>
      <c r="E317" s="20">
        <v>0</v>
      </c>
      <c r="F317" s="14">
        <v>14</v>
      </c>
      <c r="G317" s="49">
        <f t="shared" si="29"/>
        <v>-100</v>
      </c>
      <c r="H317" s="33" t="str">
        <f t="shared" si="30"/>
        <v/>
      </c>
      <c r="I317" s="33">
        <f t="shared" si="31"/>
        <v>5.9179101323075627E-2</v>
      </c>
      <c r="J317" s="20">
        <v>5</v>
      </c>
      <c r="K317" s="14">
        <v>65</v>
      </c>
      <c r="L317" s="49">
        <f t="shared" si="32"/>
        <v>-92.307692307692307</v>
      </c>
      <c r="M317" s="33">
        <f t="shared" si="33"/>
        <v>3.3692041266012141E-3</v>
      </c>
      <c r="N317" s="34">
        <f t="shared" si="34"/>
        <v>3.3935647570468679E-2</v>
      </c>
    </row>
    <row r="318" spans="1:14" hidden="1" outlineLevel="1" x14ac:dyDescent="0.3">
      <c r="A318" s="36"/>
      <c r="B318" s="50" t="s">
        <v>340</v>
      </c>
      <c r="C318" s="42">
        <f t="shared" si="28"/>
        <v>-33.333333333333329</v>
      </c>
      <c r="D318" s="48"/>
      <c r="E318" s="20">
        <v>0</v>
      </c>
      <c r="F318" s="14">
        <v>1</v>
      </c>
      <c r="G318" s="49">
        <f t="shared" si="29"/>
        <v>-100</v>
      </c>
      <c r="H318" s="33" t="str">
        <f t="shared" si="30"/>
        <v/>
      </c>
      <c r="I318" s="33">
        <f t="shared" si="31"/>
        <v>4.2270786659339733E-3</v>
      </c>
      <c r="J318" s="20">
        <v>2</v>
      </c>
      <c r="K318" s="14">
        <v>3</v>
      </c>
      <c r="L318" s="49">
        <f t="shared" si="32"/>
        <v>-33.333333333333329</v>
      </c>
      <c r="M318" s="33">
        <f t="shared" si="33"/>
        <v>1.3476816506404858E-3</v>
      </c>
      <c r="N318" s="34">
        <f t="shared" si="34"/>
        <v>1.5662606570985545E-3</v>
      </c>
    </row>
    <row r="319" spans="1:14" hidden="1" outlineLevel="1" x14ac:dyDescent="0.3">
      <c r="A319" s="36"/>
      <c r="B319" s="50" t="s">
        <v>341</v>
      </c>
      <c r="C319" s="42">
        <f t="shared" si="28"/>
        <v>-100</v>
      </c>
      <c r="D319" s="48"/>
      <c r="E319" s="20">
        <v>0</v>
      </c>
      <c r="F319" s="14">
        <v>1</v>
      </c>
      <c r="G319" s="49">
        <f t="shared" si="29"/>
        <v>-100</v>
      </c>
      <c r="H319" s="33" t="str">
        <f t="shared" si="30"/>
        <v/>
      </c>
      <c r="I319" s="33">
        <f t="shared" si="31"/>
        <v>4.2270786659339733E-3</v>
      </c>
      <c r="J319" s="20">
        <v>0</v>
      </c>
      <c r="K319" s="14">
        <v>8</v>
      </c>
      <c r="L319" s="49">
        <f t="shared" si="32"/>
        <v>-100</v>
      </c>
      <c r="M319" s="33" t="str">
        <f t="shared" si="33"/>
        <v/>
      </c>
      <c r="N319" s="34">
        <f t="shared" si="34"/>
        <v>4.176695085596145E-3</v>
      </c>
    </row>
    <row r="320" spans="1:14" collapsed="1" x14ac:dyDescent="0.3">
      <c r="A320" s="36" t="s">
        <v>342</v>
      </c>
      <c r="B320" s="1" t="s">
        <v>343</v>
      </c>
      <c r="C320" s="42">
        <f t="shared" si="28"/>
        <v>-63.4375</v>
      </c>
      <c r="D320" s="48"/>
      <c r="E320" s="20">
        <v>20</v>
      </c>
      <c r="F320" s="14">
        <v>36</v>
      </c>
      <c r="G320" s="49">
        <f t="shared" si="29"/>
        <v>-44.444444444444443</v>
      </c>
      <c r="H320" s="33">
        <f t="shared" si="30"/>
        <v>8.8035918654811168E-2</v>
      </c>
      <c r="I320" s="33">
        <f t="shared" si="31"/>
        <v>0.15217483197362303</v>
      </c>
      <c r="J320" s="20">
        <v>117</v>
      </c>
      <c r="K320" s="14">
        <v>320</v>
      </c>
      <c r="L320" s="49">
        <f t="shared" si="32"/>
        <v>-63.4375</v>
      </c>
      <c r="M320" s="33">
        <f t="shared" si="33"/>
        <v>7.8839376562468422E-2</v>
      </c>
      <c r="N320" s="34">
        <f t="shared" si="34"/>
        <v>0.16706780342384578</v>
      </c>
    </row>
    <row r="321" spans="1:14" hidden="1" outlineLevel="1" x14ac:dyDescent="0.3">
      <c r="A321" s="36"/>
      <c r="B321" s="50" t="s">
        <v>344</v>
      </c>
      <c r="C321" s="42">
        <f t="shared" si="28"/>
        <v>-51.798561151079134</v>
      </c>
      <c r="D321" s="48"/>
      <c r="E321" s="20">
        <v>11</v>
      </c>
      <c r="F321" s="14">
        <v>16</v>
      </c>
      <c r="G321" s="49">
        <f t="shared" si="29"/>
        <v>-31.25</v>
      </c>
      <c r="H321" s="33">
        <f t="shared" si="30"/>
        <v>4.8419755260146143E-2</v>
      </c>
      <c r="I321" s="33">
        <f t="shared" si="31"/>
        <v>6.7633258654943573E-2</v>
      </c>
      <c r="J321" s="20">
        <v>67</v>
      </c>
      <c r="K321" s="14">
        <v>139</v>
      </c>
      <c r="L321" s="49">
        <f t="shared" si="32"/>
        <v>-51.798561151079134</v>
      </c>
      <c r="M321" s="33">
        <f t="shared" si="33"/>
        <v>4.5147335296456273E-2</v>
      </c>
      <c r="N321" s="34">
        <f t="shared" si="34"/>
        <v>7.2570077112233011E-2</v>
      </c>
    </row>
    <row r="322" spans="1:14" hidden="1" outlineLevel="1" x14ac:dyDescent="0.3">
      <c r="A322" s="36"/>
      <c r="B322" s="50" t="s">
        <v>345</v>
      </c>
      <c r="C322" s="42">
        <f t="shared" si="28"/>
        <v>-71.341463414634148</v>
      </c>
      <c r="D322" s="48"/>
      <c r="E322" s="20">
        <v>9</v>
      </c>
      <c r="F322" s="14">
        <v>19</v>
      </c>
      <c r="G322" s="49">
        <f t="shared" si="29"/>
        <v>-52.631578947368418</v>
      </c>
      <c r="H322" s="33">
        <f t="shared" si="30"/>
        <v>3.9616163394665026E-2</v>
      </c>
      <c r="I322" s="33">
        <f t="shared" si="31"/>
        <v>8.0314494652745483E-2</v>
      </c>
      <c r="J322" s="20">
        <v>47</v>
      </c>
      <c r="K322" s="14">
        <v>164</v>
      </c>
      <c r="L322" s="49">
        <f t="shared" si="32"/>
        <v>-71.341463414634148</v>
      </c>
      <c r="M322" s="33">
        <f t="shared" si="33"/>
        <v>3.1670518790051415E-2</v>
      </c>
      <c r="N322" s="34">
        <f t="shared" si="34"/>
        <v>8.5622249254720978E-2</v>
      </c>
    </row>
    <row r="323" spans="1:14" hidden="1" outlineLevel="1" x14ac:dyDescent="0.3">
      <c r="A323" s="36"/>
      <c r="B323" s="50" t="s">
        <v>346</v>
      </c>
      <c r="C323" s="42">
        <f t="shared" si="28"/>
        <v>-82.35294117647058</v>
      </c>
      <c r="D323" s="48"/>
      <c r="E323" s="20">
        <v>0</v>
      </c>
      <c r="F323" s="14">
        <v>1</v>
      </c>
      <c r="G323" s="49">
        <f t="shared" si="29"/>
        <v>-100</v>
      </c>
      <c r="H323" s="33" t="str">
        <f t="shared" si="30"/>
        <v/>
      </c>
      <c r="I323" s="33">
        <f t="shared" si="31"/>
        <v>4.2270786659339733E-3</v>
      </c>
      <c r="J323" s="20">
        <v>3</v>
      </c>
      <c r="K323" s="14">
        <v>17</v>
      </c>
      <c r="L323" s="49">
        <f t="shared" si="32"/>
        <v>-82.35294117647058</v>
      </c>
      <c r="M323" s="33">
        <f t="shared" si="33"/>
        <v>2.0215224759607287E-3</v>
      </c>
      <c r="N323" s="34">
        <f t="shared" si="34"/>
        <v>8.8754770568918086E-3</v>
      </c>
    </row>
    <row r="324" spans="1:14" collapsed="1" x14ac:dyDescent="0.3">
      <c r="A324" s="36" t="s">
        <v>347</v>
      </c>
      <c r="B324" s="1" t="s">
        <v>348</v>
      </c>
      <c r="C324" s="42">
        <f t="shared" si="28"/>
        <v>48.684210526315788</v>
      </c>
      <c r="D324" s="48"/>
      <c r="E324" s="20">
        <v>14</v>
      </c>
      <c r="F324" s="14">
        <v>13</v>
      </c>
      <c r="G324" s="49">
        <f t="shared" si="29"/>
        <v>7.6923076923076925</v>
      </c>
      <c r="H324" s="33">
        <f t="shared" si="30"/>
        <v>6.1625143058367818E-2</v>
      </c>
      <c r="I324" s="33">
        <f t="shared" si="31"/>
        <v>5.495202265714165E-2</v>
      </c>
      <c r="J324" s="20">
        <v>113</v>
      </c>
      <c r="K324" s="14">
        <v>76</v>
      </c>
      <c r="L324" s="49">
        <f t="shared" si="32"/>
        <v>48.684210526315788</v>
      </c>
      <c r="M324" s="33">
        <f t="shared" si="33"/>
        <v>7.6144013261187443E-2</v>
      </c>
      <c r="N324" s="34">
        <f t="shared" si="34"/>
        <v>3.9678603313163377E-2</v>
      </c>
    </row>
    <row r="325" spans="1:14" hidden="1" outlineLevel="1" x14ac:dyDescent="0.3">
      <c r="A325" s="36"/>
      <c r="B325" s="50">
        <v>7</v>
      </c>
      <c r="C325" s="42">
        <f t="shared" si="28"/>
        <v>32.394366197183103</v>
      </c>
      <c r="D325" s="48"/>
      <c r="E325" s="20">
        <v>11</v>
      </c>
      <c r="F325" s="14">
        <v>11</v>
      </c>
      <c r="G325" s="49">
        <f t="shared" si="29"/>
        <v>0</v>
      </c>
      <c r="H325" s="33">
        <f t="shared" si="30"/>
        <v>4.8419755260146143E-2</v>
      </c>
      <c r="I325" s="33">
        <f t="shared" si="31"/>
        <v>4.6497865325273703E-2</v>
      </c>
      <c r="J325" s="20">
        <v>94</v>
      </c>
      <c r="K325" s="14">
        <v>71</v>
      </c>
      <c r="L325" s="49">
        <f t="shared" si="32"/>
        <v>32.394366197183103</v>
      </c>
      <c r="M325" s="33">
        <f t="shared" si="33"/>
        <v>6.334103758010283E-2</v>
      </c>
      <c r="N325" s="34">
        <f t="shared" si="34"/>
        <v>3.7068168884665784E-2</v>
      </c>
    </row>
    <row r="326" spans="1:14" hidden="1" outlineLevel="1" x14ac:dyDescent="0.3">
      <c r="A326" s="36"/>
      <c r="B326" s="50">
        <v>3</v>
      </c>
      <c r="C326" s="42">
        <f t="shared" si="28"/>
        <v>280</v>
      </c>
      <c r="D326" s="48"/>
      <c r="E326" s="20">
        <v>3</v>
      </c>
      <c r="F326" s="14">
        <v>2</v>
      </c>
      <c r="G326" s="49">
        <f t="shared" si="29"/>
        <v>50</v>
      </c>
      <c r="H326" s="33">
        <f t="shared" si="30"/>
        <v>1.3205387798221675E-2</v>
      </c>
      <c r="I326" s="33">
        <f t="shared" si="31"/>
        <v>8.4541573318679467E-3</v>
      </c>
      <c r="J326" s="20">
        <v>19</v>
      </c>
      <c r="K326" s="14">
        <v>5</v>
      </c>
      <c r="L326" s="49">
        <f t="shared" si="32"/>
        <v>280</v>
      </c>
      <c r="M326" s="33">
        <f t="shared" si="33"/>
        <v>1.2802975681084613E-2</v>
      </c>
      <c r="N326" s="34">
        <f t="shared" si="34"/>
        <v>2.6104344284975903E-3</v>
      </c>
    </row>
    <row r="327" spans="1:14" collapsed="1" x14ac:dyDescent="0.3">
      <c r="A327" s="36" t="s">
        <v>349</v>
      </c>
      <c r="B327" s="1" t="s">
        <v>350</v>
      </c>
      <c r="C327" s="42">
        <f t="shared" si="28"/>
        <v>-8.7719298245614024</v>
      </c>
      <c r="D327" s="48"/>
      <c r="E327" s="20">
        <v>9</v>
      </c>
      <c r="F327" s="14">
        <v>9</v>
      </c>
      <c r="G327" s="49">
        <f t="shared" si="29"/>
        <v>0</v>
      </c>
      <c r="H327" s="33">
        <f t="shared" si="30"/>
        <v>3.9616163394665026E-2</v>
      </c>
      <c r="I327" s="33">
        <f t="shared" si="31"/>
        <v>3.8043707993405756E-2</v>
      </c>
      <c r="J327" s="20">
        <v>104</v>
      </c>
      <c r="K327" s="14">
        <v>114</v>
      </c>
      <c r="L327" s="49">
        <f t="shared" si="32"/>
        <v>-8.7719298245614024</v>
      </c>
      <c r="M327" s="33">
        <f t="shared" si="33"/>
        <v>7.0079445833305248E-2</v>
      </c>
      <c r="N327" s="34">
        <f t="shared" si="34"/>
        <v>5.9517904969745065E-2</v>
      </c>
    </row>
    <row r="328" spans="1:14" hidden="1" outlineLevel="1" x14ac:dyDescent="0.3">
      <c r="A328" s="36"/>
      <c r="B328" s="50" t="s">
        <v>351</v>
      </c>
      <c r="C328" s="42">
        <f t="shared" si="28"/>
        <v>-8.7719298245614024</v>
      </c>
      <c r="D328" s="48"/>
      <c r="E328" s="20">
        <v>9</v>
      </c>
      <c r="F328" s="14">
        <v>9</v>
      </c>
      <c r="G328" s="49">
        <f t="shared" si="29"/>
        <v>0</v>
      </c>
      <c r="H328" s="33">
        <f t="shared" si="30"/>
        <v>3.9616163394665026E-2</v>
      </c>
      <c r="I328" s="33">
        <f t="shared" si="31"/>
        <v>3.8043707993405756E-2</v>
      </c>
      <c r="J328" s="20">
        <v>104</v>
      </c>
      <c r="K328" s="14">
        <v>114</v>
      </c>
      <c r="L328" s="49">
        <f t="shared" si="32"/>
        <v>-8.7719298245614024</v>
      </c>
      <c r="M328" s="33">
        <f t="shared" si="33"/>
        <v>7.0079445833305248E-2</v>
      </c>
      <c r="N328" s="34">
        <f t="shared" si="34"/>
        <v>5.9517904969745065E-2</v>
      </c>
    </row>
    <row r="329" spans="1:14" collapsed="1" x14ac:dyDescent="0.3">
      <c r="A329" s="36" t="s">
        <v>352</v>
      </c>
      <c r="B329" s="1" t="s">
        <v>353</v>
      </c>
      <c r="C329" s="42">
        <f t="shared" si="28"/>
        <v>-31.05175292153589</v>
      </c>
      <c r="D329" s="48"/>
      <c r="E329" s="20">
        <v>40</v>
      </c>
      <c r="F329" s="14">
        <v>582</v>
      </c>
      <c r="G329" s="49">
        <f t="shared" si="29"/>
        <v>-93.12714776632302</v>
      </c>
      <c r="H329" s="33">
        <f t="shared" si="30"/>
        <v>0.17607183730962234</v>
      </c>
      <c r="I329" s="33">
        <f t="shared" si="31"/>
        <v>2.4601597835735722</v>
      </c>
      <c r="J329" s="20">
        <v>2478</v>
      </c>
      <c r="K329" s="14">
        <v>3594</v>
      </c>
      <c r="L329" s="49">
        <f t="shared" si="32"/>
        <v>-31.05175292153589</v>
      </c>
      <c r="M329" s="33">
        <f t="shared" si="33"/>
        <v>1.6697775651435618</v>
      </c>
      <c r="N329" s="34">
        <f t="shared" si="34"/>
        <v>1.8763802672040679</v>
      </c>
    </row>
    <row r="330" spans="1:14" hidden="1" outlineLevel="1" x14ac:dyDescent="0.3">
      <c r="A330" s="36"/>
      <c r="B330" s="50" t="s">
        <v>354</v>
      </c>
      <c r="C330" s="42">
        <f t="shared" ref="C330:C382" si="35">IF(K330=0,"",SUM(((J330-K330)/K330)*100))</f>
        <v>-31.05175292153589</v>
      </c>
      <c r="D330" s="48"/>
      <c r="E330" s="20">
        <v>40</v>
      </c>
      <c r="F330" s="14">
        <v>582</v>
      </c>
      <c r="G330" s="49">
        <f t="shared" ref="G330:G382" si="36">IF(F330=0,"",SUM(((E330-F330)/F330)*100))</f>
        <v>-93.12714776632302</v>
      </c>
      <c r="H330" s="33">
        <f t="shared" ref="H330:H382" si="37">IF(E330=0,"",SUM((E330/CntPeriod)*100))</f>
        <v>0.17607183730962234</v>
      </c>
      <c r="I330" s="33">
        <f t="shared" ref="I330:I382" si="38">IF(F330=0,"",SUM((F330/CntPeriodPrevYear)*100))</f>
        <v>2.4601597835735722</v>
      </c>
      <c r="J330" s="20">
        <v>2478</v>
      </c>
      <c r="K330" s="14">
        <v>3594</v>
      </c>
      <c r="L330" s="49">
        <f t="shared" ref="L330:L382" si="39">IF(K330=0,"",SUM(((J330-K330)/K330)*100))</f>
        <v>-31.05175292153589</v>
      </c>
      <c r="M330" s="33">
        <f t="shared" ref="M330:M382" si="40">IF(J330=0,"",SUM((J330/CntYearAck)*100))</f>
        <v>1.6697775651435618</v>
      </c>
      <c r="N330" s="34">
        <f t="shared" ref="N330:N382" si="41">IF(K330=0,"",SUM((K330/CntPrevYearAck)*100))</f>
        <v>1.8763802672040679</v>
      </c>
    </row>
    <row r="331" spans="1:14" collapsed="1" x14ac:dyDescent="0.3">
      <c r="A331" s="36" t="s">
        <v>355</v>
      </c>
      <c r="B331" s="1" t="s">
        <v>356</v>
      </c>
      <c r="C331" s="42" t="str">
        <f t="shared" si="35"/>
        <v/>
      </c>
      <c r="D331" s="48"/>
      <c r="E331" s="20">
        <v>50</v>
      </c>
      <c r="F331" s="14">
        <v>0</v>
      </c>
      <c r="G331" s="49" t="str">
        <f t="shared" si="36"/>
        <v/>
      </c>
      <c r="H331" s="33">
        <f t="shared" si="37"/>
        <v>0.22008979663702793</v>
      </c>
      <c r="I331" s="33" t="str">
        <f t="shared" si="38"/>
        <v/>
      </c>
      <c r="J331" s="20">
        <v>68</v>
      </c>
      <c r="K331" s="14">
        <v>0</v>
      </c>
      <c r="L331" s="49" t="str">
        <f t="shared" si="39"/>
        <v/>
      </c>
      <c r="M331" s="33">
        <f t="shared" si="40"/>
        <v>4.5821176121776511E-2</v>
      </c>
      <c r="N331" s="34" t="str">
        <f t="shared" si="41"/>
        <v/>
      </c>
    </row>
    <row r="332" spans="1:14" hidden="1" outlineLevel="1" x14ac:dyDescent="0.3">
      <c r="A332" s="36"/>
      <c r="B332" s="50">
        <v>2</v>
      </c>
      <c r="C332" s="42" t="str">
        <f t="shared" si="35"/>
        <v/>
      </c>
      <c r="D332" s="48"/>
      <c r="E332" s="20">
        <v>50</v>
      </c>
      <c r="F332" s="14">
        <v>0</v>
      </c>
      <c r="G332" s="49" t="str">
        <f t="shared" si="36"/>
        <v/>
      </c>
      <c r="H332" s="33">
        <f t="shared" si="37"/>
        <v>0.22008979663702793</v>
      </c>
      <c r="I332" s="33" t="str">
        <f t="shared" si="38"/>
        <v/>
      </c>
      <c r="J332" s="20">
        <v>56</v>
      </c>
      <c r="K332" s="14">
        <v>0</v>
      </c>
      <c r="L332" s="49" t="str">
        <f t="shared" si="39"/>
        <v/>
      </c>
      <c r="M332" s="33">
        <f t="shared" si="40"/>
        <v>3.7735086217933603E-2</v>
      </c>
      <c r="N332" s="34" t="str">
        <f t="shared" si="41"/>
        <v/>
      </c>
    </row>
    <row r="333" spans="1:14" hidden="1" outlineLevel="1" x14ac:dyDescent="0.3">
      <c r="A333" s="36"/>
      <c r="B333" s="50">
        <v>1</v>
      </c>
      <c r="C333" s="42" t="str">
        <f t="shared" si="35"/>
        <v/>
      </c>
      <c r="D333" s="48"/>
      <c r="E333" s="20">
        <v>0</v>
      </c>
      <c r="F333" s="14">
        <v>0</v>
      </c>
      <c r="G333" s="49" t="str">
        <f t="shared" si="36"/>
        <v/>
      </c>
      <c r="H333" s="33" t="str">
        <f t="shared" si="37"/>
        <v/>
      </c>
      <c r="I333" s="33" t="str">
        <f t="shared" si="38"/>
        <v/>
      </c>
      <c r="J333" s="20">
        <v>12</v>
      </c>
      <c r="K333" s="14">
        <v>0</v>
      </c>
      <c r="L333" s="49" t="str">
        <f t="shared" si="39"/>
        <v/>
      </c>
      <c r="M333" s="33">
        <f t="shared" si="40"/>
        <v>8.0860899038429149E-3</v>
      </c>
      <c r="N333" s="34" t="str">
        <f t="shared" si="41"/>
        <v/>
      </c>
    </row>
    <row r="334" spans="1:14" collapsed="1" x14ac:dyDescent="0.3">
      <c r="A334" s="36" t="s">
        <v>357</v>
      </c>
      <c r="B334" s="1" t="s">
        <v>358</v>
      </c>
      <c r="C334" s="42">
        <f t="shared" si="35"/>
        <v>-10.810810810810811</v>
      </c>
      <c r="D334" s="48"/>
      <c r="E334" s="20">
        <v>9</v>
      </c>
      <c r="F334" s="14">
        <v>4</v>
      </c>
      <c r="G334" s="49">
        <f t="shared" si="36"/>
        <v>125</v>
      </c>
      <c r="H334" s="33">
        <f t="shared" si="37"/>
        <v>3.9616163394665026E-2</v>
      </c>
      <c r="I334" s="33">
        <f t="shared" si="38"/>
        <v>1.6908314663735893E-2</v>
      </c>
      <c r="J334" s="20">
        <v>33</v>
      </c>
      <c r="K334" s="14">
        <v>37</v>
      </c>
      <c r="L334" s="49">
        <f t="shared" si="39"/>
        <v>-10.810810810810811</v>
      </c>
      <c r="M334" s="33">
        <f t="shared" si="40"/>
        <v>2.2236747235568014E-2</v>
      </c>
      <c r="N334" s="34">
        <f t="shared" si="41"/>
        <v>1.931721477088217E-2</v>
      </c>
    </row>
    <row r="335" spans="1:14" hidden="1" outlineLevel="1" x14ac:dyDescent="0.3">
      <c r="A335" s="36"/>
      <c r="B335" s="50" t="s">
        <v>358</v>
      </c>
      <c r="C335" s="42">
        <f t="shared" si="35"/>
        <v>-51.351351351351347</v>
      </c>
      <c r="D335" s="48"/>
      <c r="E335" s="20">
        <v>3</v>
      </c>
      <c r="F335" s="14">
        <v>4</v>
      </c>
      <c r="G335" s="49">
        <f t="shared" si="36"/>
        <v>-25</v>
      </c>
      <c r="H335" s="33">
        <f t="shared" si="37"/>
        <v>1.3205387798221675E-2</v>
      </c>
      <c r="I335" s="33">
        <f t="shared" si="38"/>
        <v>1.6908314663735893E-2</v>
      </c>
      <c r="J335" s="20">
        <v>18</v>
      </c>
      <c r="K335" s="14">
        <v>37</v>
      </c>
      <c r="L335" s="49">
        <f t="shared" si="39"/>
        <v>-51.351351351351347</v>
      </c>
      <c r="M335" s="33">
        <f t="shared" si="40"/>
        <v>1.2129134855764371E-2</v>
      </c>
      <c r="N335" s="34">
        <f t="shared" si="41"/>
        <v>1.931721477088217E-2</v>
      </c>
    </row>
    <row r="336" spans="1:14" hidden="1" outlineLevel="1" x14ac:dyDescent="0.3">
      <c r="A336" s="36"/>
      <c r="B336" s="50">
        <v>812</v>
      </c>
      <c r="C336" s="42" t="str">
        <f t="shared" si="35"/>
        <v/>
      </c>
      <c r="D336" s="48"/>
      <c r="E336" s="20">
        <v>4</v>
      </c>
      <c r="F336" s="14">
        <v>0</v>
      </c>
      <c r="G336" s="49" t="str">
        <f t="shared" si="36"/>
        <v/>
      </c>
      <c r="H336" s="33">
        <f t="shared" si="37"/>
        <v>1.7607183730962234E-2</v>
      </c>
      <c r="I336" s="33" t="str">
        <f t="shared" si="38"/>
        <v/>
      </c>
      <c r="J336" s="20">
        <v>8</v>
      </c>
      <c r="K336" s="14">
        <v>0</v>
      </c>
      <c r="L336" s="49" t="str">
        <f t="shared" si="39"/>
        <v/>
      </c>
      <c r="M336" s="33">
        <f t="shared" si="40"/>
        <v>5.3907266025619432E-3</v>
      </c>
      <c r="N336" s="34" t="str">
        <f t="shared" si="41"/>
        <v/>
      </c>
    </row>
    <row r="337" spans="1:14" hidden="1" outlineLevel="1" x14ac:dyDescent="0.3">
      <c r="A337" s="36"/>
      <c r="B337" s="50" t="s">
        <v>359</v>
      </c>
      <c r="C337" s="42" t="str">
        <f t="shared" si="35"/>
        <v/>
      </c>
      <c r="D337" s="48"/>
      <c r="E337" s="20">
        <v>2</v>
      </c>
      <c r="F337" s="14">
        <v>0</v>
      </c>
      <c r="G337" s="49" t="str">
        <f t="shared" si="36"/>
        <v/>
      </c>
      <c r="H337" s="33">
        <f t="shared" si="37"/>
        <v>8.8035918654811168E-3</v>
      </c>
      <c r="I337" s="33" t="str">
        <f t="shared" si="38"/>
        <v/>
      </c>
      <c r="J337" s="20">
        <v>7</v>
      </c>
      <c r="K337" s="14">
        <v>0</v>
      </c>
      <c r="L337" s="49" t="str">
        <f t="shared" si="39"/>
        <v/>
      </c>
      <c r="M337" s="33">
        <f t="shared" si="40"/>
        <v>4.7168857772417003E-3</v>
      </c>
      <c r="N337" s="34" t="str">
        <f t="shared" si="41"/>
        <v/>
      </c>
    </row>
    <row r="338" spans="1:14" collapsed="1" x14ac:dyDescent="0.3">
      <c r="A338" s="36" t="s">
        <v>360</v>
      </c>
      <c r="B338" s="1" t="s">
        <v>361</v>
      </c>
      <c r="C338" s="42">
        <f t="shared" si="35"/>
        <v>-27.27272727272727</v>
      </c>
      <c r="D338" s="48"/>
      <c r="E338" s="20">
        <v>5</v>
      </c>
      <c r="F338" s="14">
        <v>4</v>
      </c>
      <c r="G338" s="49">
        <f t="shared" si="36"/>
        <v>25</v>
      </c>
      <c r="H338" s="33">
        <f t="shared" si="37"/>
        <v>2.2008979663702792E-2</v>
      </c>
      <c r="I338" s="33">
        <f t="shared" si="38"/>
        <v>1.6908314663735893E-2</v>
      </c>
      <c r="J338" s="20">
        <v>24</v>
      </c>
      <c r="K338" s="14">
        <v>33</v>
      </c>
      <c r="L338" s="49">
        <f t="shared" si="39"/>
        <v>-27.27272727272727</v>
      </c>
      <c r="M338" s="33">
        <f t="shared" si="40"/>
        <v>1.617217980768583E-2</v>
      </c>
      <c r="N338" s="34">
        <f t="shared" si="41"/>
        <v>1.7228867228084099E-2</v>
      </c>
    </row>
    <row r="339" spans="1:14" hidden="1" outlineLevel="1" x14ac:dyDescent="0.3">
      <c r="A339" s="36"/>
      <c r="B339" s="50" t="s">
        <v>362</v>
      </c>
      <c r="C339" s="42">
        <f t="shared" si="35"/>
        <v>-27.27272727272727</v>
      </c>
      <c r="D339" s="48"/>
      <c r="E339" s="20">
        <v>5</v>
      </c>
      <c r="F339" s="14">
        <v>4</v>
      </c>
      <c r="G339" s="49">
        <f t="shared" si="36"/>
        <v>25</v>
      </c>
      <c r="H339" s="33">
        <f t="shared" si="37"/>
        <v>2.2008979663702792E-2</v>
      </c>
      <c r="I339" s="33">
        <f t="shared" si="38"/>
        <v>1.6908314663735893E-2</v>
      </c>
      <c r="J339" s="20">
        <v>24</v>
      </c>
      <c r="K339" s="14">
        <v>33</v>
      </c>
      <c r="L339" s="49">
        <f t="shared" si="39"/>
        <v>-27.27272727272727</v>
      </c>
      <c r="M339" s="33">
        <f t="shared" si="40"/>
        <v>1.617217980768583E-2</v>
      </c>
      <c r="N339" s="34">
        <f t="shared" si="41"/>
        <v>1.7228867228084099E-2</v>
      </c>
    </row>
    <row r="340" spans="1:14" collapsed="1" x14ac:dyDescent="0.3">
      <c r="A340" s="36" t="s">
        <v>363</v>
      </c>
      <c r="B340" s="1" t="s">
        <v>364</v>
      </c>
      <c r="C340" s="42">
        <f t="shared" si="35"/>
        <v>-14.814814814814813</v>
      </c>
      <c r="D340" s="48"/>
      <c r="E340" s="20">
        <v>6</v>
      </c>
      <c r="F340" s="14">
        <v>2</v>
      </c>
      <c r="G340" s="49">
        <f t="shared" si="36"/>
        <v>200</v>
      </c>
      <c r="H340" s="33">
        <f t="shared" si="37"/>
        <v>2.641077559644335E-2</v>
      </c>
      <c r="I340" s="33">
        <f t="shared" si="38"/>
        <v>8.4541573318679467E-3</v>
      </c>
      <c r="J340" s="20">
        <v>23</v>
      </c>
      <c r="K340" s="14">
        <v>27</v>
      </c>
      <c r="L340" s="49">
        <f t="shared" si="39"/>
        <v>-14.814814814814813</v>
      </c>
      <c r="M340" s="33">
        <f t="shared" si="40"/>
        <v>1.5498338982365587E-2</v>
      </c>
      <c r="N340" s="34">
        <f t="shared" si="41"/>
        <v>1.4096345913886988E-2</v>
      </c>
    </row>
    <row r="341" spans="1:14" hidden="1" outlineLevel="1" x14ac:dyDescent="0.3">
      <c r="A341" s="36"/>
      <c r="B341" s="50" t="s">
        <v>364</v>
      </c>
      <c r="C341" s="42">
        <f t="shared" si="35"/>
        <v>-14.814814814814813</v>
      </c>
      <c r="D341" s="48"/>
      <c r="E341" s="20">
        <v>6</v>
      </c>
      <c r="F341" s="14">
        <v>2</v>
      </c>
      <c r="G341" s="49">
        <f t="shared" si="36"/>
        <v>200</v>
      </c>
      <c r="H341" s="33">
        <f t="shared" si="37"/>
        <v>2.641077559644335E-2</v>
      </c>
      <c r="I341" s="33">
        <f t="shared" si="38"/>
        <v>8.4541573318679467E-3</v>
      </c>
      <c r="J341" s="20">
        <v>23</v>
      </c>
      <c r="K341" s="14">
        <v>27</v>
      </c>
      <c r="L341" s="49">
        <f t="shared" si="39"/>
        <v>-14.814814814814813</v>
      </c>
      <c r="M341" s="33">
        <f t="shared" si="40"/>
        <v>1.5498338982365587E-2</v>
      </c>
      <c r="N341" s="34">
        <f t="shared" si="41"/>
        <v>1.4096345913886988E-2</v>
      </c>
    </row>
    <row r="342" spans="1:14" collapsed="1" x14ac:dyDescent="0.3">
      <c r="A342" s="36" t="s">
        <v>365</v>
      </c>
      <c r="B342" s="1" t="s">
        <v>366</v>
      </c>
      <c r="C342" s="42">
        <f t="shared" si="35"/>
        <v>-43.478260869565219</v>
      </c>
      <c r="D342" s="48"/>
      <c r="E342" s="20">
        <v>1</v>
      </c>
      <c r="F342" s="14">
        <v>4</v>
      </c>
      <c r="G342" s="49">
        <f t="shared" si="36"/>
        <v>-75</v>
      </c>
      <c r="H342" s="33">
        <f t="shared" si="37"/>
        <v>4.4017959327405584E-3</v>
      </c>
      <c r="I342" s="33">
        <f t="shared" si="38"/>
        <v>1.6908314663735893E-2</v>
      </c>
      <c r="J342" s="20">
        <v>13</v>
      </c>
      <c r="K342" s="14">
        <v>23</v>
      </c>
      <c r="L342" s="49">
        <f t="shared" si="39"/>
        <v>-43.478260869565219</v>
      </c>
      <c r="M342" s="33">
        <f t="shared" si="40"/>
        <v>8.759930729163156E-3</v>
      </c>
      <c r="N342" s="34">
        <f t="shared" si="41"/>
        <v>1.2007998371088917E-2</v>
      </c>
    </row>
    <row r="343" spans="1:14" hidden="1" outlineLevel="1" x14ac:dyDescent="0.3">
      <c r="A343" s="36"/>
      <c r="B343" s="50" t="s">
        <v>367</v>
      </c>
      <c r="C343" s="42">
        <f t="shared" si="35"/>
        <v>-57.142857142857139</v>
      </c>
      <c r="D343" s="48"/>
      <c r="E343" s="20">
        <v>0</v>
      </c>
      <c r="F343" s="14">
        <v>4</v>
      </c>
      <c r="G343" s="49">
        <f t="shared" si="36"/>
        <v>-100</v>
      </c>
      <c r="H343" s="33" t="str">
        <f t="shared" si="37"/>
        <v/>
      </c>
      <c r="I343" s="33">
        <f t="shared" si="38"/>
        <v>1.6908314663735893E-2</v>
      </c>
      <c r="J343" s="20">
        <v>9</v>
      </c>
      <c r="K343" s="14">
        <v>21</v>
      </c>
      <c r="L343" s="49">
        <f t="shared" si="39"/>
        <v>-57.142857142857139</v>
      </c>
      <c r="M343" s="33">
        <f t="shared" si="40"/>
        <v>6.0645674278821853E-3</v>
      </c>
      <c r="N343" s="34">
        <f t="shared" si="41"/>
        <v>1.096382459968988E-2</v>
      </c>
    </row>
    <row r="344" spans="1:14" hidden="1" outlineLevel="1" x14ac:dyDescent="0.3">
      <c r="A344" s="36"/>
      <c r="B344" s="50" t="s">
        <v>368</v>
      </c>
      <c r="C344" s="42">
        <f t="shared" si="35"/>
        <v>200</v>
      </c>
      <c r="D344" s="48"/>
      <c r="E344" s="20">
        <v>1</v>
      </c>
      <c r="F344" s="14">
        <v>0</v>
      </c>
      <c r="G344" s="49" t="str">
        <f t="shared" si="36"/>
        <v/>
      </c>
      <c r="H344" s="33">
        <f t="shared" si="37"/>
        <v>4.4017959327405584E-3</v>
      </c>
      <c r="I344" s="33" t="str">
        <f t="shared" si="38"/>
        <v/>
      </c>
      <c r="J344" s="20">
        <v>3</v>
      </c>
      <c r="K344" s="14">
        <v>1</v>
      </c>
      <c r="L344" s="49">
        <f t="shared" si="39"/>
        <v>200</v>
      </c>
      <c r="M344" s="33">
        <f t="shared" si="40"/>
        <v>2.0215224759607287E-3</v>
      </c>
      <c r="N344" s="34">
        <f t="shared" si="41"/>
        <v>5.2208688569951812E-4</v>
      </c>
    </row>
    <row r="345" spans="1:14" hidden="1" outlineLevel="1" x14ac:dyDescent="0.3">
      <c r="A345" s="36"/>
      <c r="B345" s="50" t="s">
        <v>369</v>
      </c>
      <c r="C345" s="42" t="str">
        <f t="shared" si="35"/>
        <v/>
      </c>
      <c r="D345" s="48"/>
      <c r="E345" s="20">
        <v>0</v>
      </c>
      <c r="F345" s="14">
        <v>0</v>
      </c>
      <c r="G345" s="49" t="str">
        <f t="shared" si="36"/>
        <v/>
      </c>
      <c r="H345" s="33" t="str">
        <f t="shared" si="37"/>
        <v/>
      </c>
      <c r="I345" s="33" t="str">
        <f t="shared" si="38"/>
        <v/>
      </c>
      <c r="J345" s="20">
        <v>1</v>
      </c>
      <c r="K345" s="14">
        <v>0</v>
      </c>
      <c r="L345" s="49" t="str">
        <f t="shared" si="39"/>
        <v/>
      </c>
      <c r="M345" s="33">
        <f t="shared" si="40"/>
        <v>6.7384082532024291E-4</v>
      </c>
      <c r="N345" s="34" t="str">
        <f t="shared" si="41"/>
        <v/>
      </c>
    </row>
    <row r="346" spans="1:14" hidden="1" outlineLevel="1" x14ac:dyDescent="0.3">
      <c r="A346" s="36"/>
      <c r="B346" s="50" t="s">
        <v>370</v>
      </c>
      <c r="C346" s="42">
        <f t="shared" si="35"/>
        <v>-100</v>
      </c>
      <c r="D346" s="48"/>
      <c r="E346" s="20">
        <v>0</v>
      </c>
      <c r="F346" s="14">
        <v>0</v>
      </c>
      <c r="G346" s="49" t="str">
        <f t="shared" si="36"/>
        <v/>
      </c>
      <c r="H346" s="33" t="str">
        <f t="shared" si="37"/>
        <v/>
      </c>
      <c r="I346" s="33" t="str">
        <f t="shared" si="38"/>
        <v/>
      </c>
      <c r="J346" s="20">
        <v>0</v>
      </c>
      <c r="K346" s="14">
        <v>1</v>
      </c>
      <c r="L346" s="49">
        <f t="shared" si="39"/>
        <v>-100</v>
      </c>
      <c r="M346" s="33" t="str">
        <f t="shared" si="40"/>
        <v/>
      </c>
      <c r="N346" s="34">
        <f t="shared" si="41"/>
        <v>5.2208688569951812E-4</v>
      </c>
    </row>
    <row r="347" spans="1:14" collapsed="1" x14ac:dyDescent="0.3">
      <c r="A347" s="36" t="s">
        <v>371</v>
      </c>
      <c r="B347" s="1" t="s">
        <v>372</v>
      </c>
      <c r="C347" s="42">
        <f t="shared" si="35"/>
        <v>-52.631578947368418</v>
      </c>
      <c r="D347" s="48"/>
      <c r="E347" s="20">
        <v>3</v>
      </c>
      <c r="F347" s="14">
        <v>4</v>
      </c>
      <c r="G347" s="49">
        <f t="shared" si="36"/>
        <v>-25</v>
      </c>
      <c r="H347" s="33">
        <f t="shared" si="37"/>
        <v>1.3205387798221675E-2</v>
      </c>
      <c r="I347" s="33">
        <f t="shared" si="38"/>
        <v>1.6908314663735893E-2</v>
      </c>
      <c r="J347" s="20">
        <v>9</v>
      </c>
      <c r="K347" s="14">
        <v>19</v>
      </c>
      <c r="L347" s="49">
        <f t="shared" si="39"/>
        <v>-52.631578947368418</v>
      </c>
      <c r="M347" s="33">
        <f t="shared" si="40"/>
        <v>6.0645674278821853E-3</v>
      </c>
      <c r="N347" s="34">
        <f t="shared" si="41"/>
        <v>9.9196508282908442E-3</v>
      </c>
    </row>
    <row r="348" spans="1:14" hidden="1" outlineLevel="1" x14ac:dyDescent="0.3">
      <c r="A348" s="36"/>
      <c r="B348" s="50" t="s">
        <v>372</v>
      </c>
      <c r="C348" s="42">
        <f t="shared" si="35"/>
        <v>-52.631578947368418</v>
      </c>
      <c r="D348" s="48"/>
      <c r="E348" s="20">
        <v>3</v>
      </c>
      <c r="F348" s="14">
        <v>4</v>
      </c>
      <c r="G348" s="49">
        <f t="shared" si="36"/>
        <v>-25</v>
      </c>
      <c r="H348" s="33">
        <f t="shared" si="37"/>
        <v>1.3205387798221675E-2</v>
      </c>
      <c r="I348" s="33">
        <f t="shared" si="38"/>
        <v>1.6908314663735893E-2</v>
      </c>
      <c r="J348" s="20">
        <v>9</v>
      </c>
      <c r="K348" s="14">
        <v>19</v>
      </c>
      <c r="L348" s="49">
        <f t="shared" si="39"/>
        <v>-52.631578947368418</v>
      </c>
      <c r="M348" s="33">
        <f t="shared" si="40"/>
        <v>6.0645674278821853E-3</v>
      </c>
      <c r="N348" s="34">
        <f t="shared" si="41"/>
        <v>9.9196508282908442E-3</v>
      </c>
    </row>
    <row r="349" spans="1:14" collapsed="1" x14ac:dyDescent="0.3">
      <c r="A349" s="36" t="s">
        <v>373</v>
      </c>
      <c r="B349" s="1" t="s">
        <v>374</v>
      </c>
      <c r="C349" s="42">
        <f t="shared" si="35"/>
        <v>700</v>
      </c>
      <c r="D349" s="48"/>
      <c r="E349" s="20">
        <v>4</v>
      </c>
      <c r="F349" s="14">
        <v>0</v>
      </c>
      <c r="G349" s="49" t="str">
        <f t="shared" si="36"/>
        <v/>
      </c>
      <c r="H349" s="33">
        <f t="shared" si="37"/>
        <v>1.7607183730962234E-2</v>
      </c>
      <c r="I349" s="33" t="str">
        <f t="shared" si="38"/>
        <v/>
      </c>
      <c r="J349" s="20">
        <v>8</v>
      </c>
      <c r="K349" s="14">
        <v>1</v>
      </c>
      <c r="L349" s="49">
        <f t="shared" si="39"/>
        <v>700</v>
      </c>
      <c r="M349" s="33">
        <f t="shared" si="40"/>
        <v>5.3907266025619432E-3</v>
      </c>
      <c r="N349" s="34">
        <f t="shared" si="41"/>
        <v>5.2208688569951812E-4</v>
      </c>
    </row>
    <row r="350" spans="1:14" hidden="1" outlineLevel="1" x14ac:dyDescent="0.3">
      <c r="A350" s="36"/>
      <c r="B350" s="50" t="s">
        <v>375</v>
      </c>
      <c r="C350" s="42">
        <f t="shared" si="35"/>
        <v>200</v>
      </c>
      <c r="D350" s="48"/>
      <c r="E350" s="20">
        <v>2</v>
      </c>
      <c r="F350" s="14">
        <v>0</v>
      </c>
      <c r="G350" s="49" t="str">
        <f t="shared" si="36"/>
        <v/>
      </c>
      <c r="H350" s="33">
        <f t="shared" si="37"/>
        <v>8.8035918654811168E-3</v>
      </c>
      <c r="I350" s="33" t="str">
        <f t="shared" si="38"/>
        <v/>
      </c>
      <c r="J350" s="20">
        <v>3</v>
      </c>
      <c r="K350" s="14">
        <v>1</v>
      </c>
      <c r="L350" s="49">
        <f t="shared" si="39"/>
        <v>200</v>
      </c>
      <c r="M350" s="33">
        <f t="shared" si="40"/>
        <v>2.0215224759607287E-3</v>
      </c>
      <c r="N350" s="34">
        <f t="shared" si="41"/>
        <v>5.2208688569951812E-4</v>
      </c>
    </row>
    <row r="351" spans="1:14" hidden="1" outlineLevel="1" x14ac:dyDescent="0.3">
      <c r="A351" s="36"/>
      <c r="B351" s="50" t="s">
        <v>376</v>
      </c>
      <c r="C351" s="42" t="str">
        <f t="shared" si="35"/>
        <v/>
      </c>
      <c r="D351" s="48"/>
      <c r="E351" s="20">
        <v>1</v>
      </c>
      <c r="F351" s="14">
        <v>0</v>
      </c>
      <c r="G351" s="49" t="str">
        <f t="shared" si="36"/>
        <v/>
      </c>
      <c r="H351" s="33">
        <f t="shared" si="37"/>
        <v>4.4017959327405584E-3</v>
      </c>
      <c r="I351" s="33" t="str">
        <f t="shared" si="38"/>
        <v/>
      </c>
      <c r="J351" s="20">
        <v>3</v>
      </c>
      <c r="K351" s="14">
        <v>0</v>
      </c>
      <c r="L351" s="49" t="str">
        <f t="shared" si="39"/>
        <v/>
      </c>
      <c r="M351" s="33">
        <f t="shared" si="40"/>
        <v>2.0215224759607287E-3</v>
      </c>
      <c r="N351" s="34" t="str">
        <f t="shared" si="41"/>
        <v/>
      </c>
    </row>
    <row r="352" spans="1:14" hidden="1" outlineLevel="1" x14ac:dyDescent="0.3">
      <c r="A352" s="36"/>
      <c r="B352" s="50" t="s">
        <v>377</v>
      </c>
      <c r="C352" s="42" t="str">
        <f t="shared" si="35"/>
        <v/>
      </c>
      <c r="D352" s="48"/>
      <c r="E352" s="20">
        <v>1</v>
      </c>
      <c r="F352" s="14">
        <v>0</v>
      </c>
      <c r="G352" s="49" t="str">
        <f t="shared" si="36"/>
        <v/>
      </c>
      <c r="H352" s="33">
        <f t="shared" si="37"/>
        <v>4.4017959327405584E-3</v>
      </c>
      <c r="I352" s="33" t="str">
        <f t="shared" si="38"/>
        <v/>
      </c>
      <c r="J352" s="20">
        <v>2</v>
      </c>
      <c r="K352" s="14">
        <v>0</v>
      </c>
      <c r="L352" s="49" t="str">
        <f t="shared" si="39"/>
        <v/>
      </c>
      <c r="M352" s="33">
        <f t="shared" si="40"/>
        <v>1.3476816506404858E-3</v>
      </c>
      <c r="N352" s="34" t="str">
        <f t="shared" si="41"/>
        <v/>
      </c>
    </row>
    <row r="353" spans="1:14" collapsed="1" x14ac:dyDescent="0.3">
      <c r="A353" s="36" t="s">
        <v>378</v>
      </c>
      <c r="B353" s="1" t="s">
        <v>379</v>
      </c>
      <c r="C353" s="42">
        <f t="shared" si="35"/>
        <v>-22.222222222222221</v>
      </c>
      <c r="D353" s="48"/>
      <c r="E353" s="20">
        <v>1</v>
      </c>
      <c r="F353" s="14">
        <v>0</v>
      </c>
      <c r="G353" s="49" t="str">
        <f t="shared" si="36"/>
        <v/>
      </c>
      <c r="H353" s="33">
        <f t="shared" si="37"/>
        <v>4.4017959327405584E-3</v>
      </c>
      <c r="I353" s="33" t="str">
        <f t="shared" si="38"/>
        <v/>
      </c>
      <c r="J353" s="20">
        <v>7</v>
      </c>
      <c r="K353" s="14">
        <v>9</v>
      </c>
      <c r="L353" s="49">
        <f t="shared" si="39"/>
        <v>-22.222222222222221</v>
      </c>
      <c r="M353" s="33">
        <f t="shared" si="40"/>
        <v>4.7168857772417003E-3</v>
      </c>
      <c r="N353" s="34">
        <f t="shared" si="41"/>
        <v>4.6987819712956637E-3</v>
      </c>
    </row>
    <row r="354" spans="1:14" hidden="1" outlineLevel="1" x14ac:dyDescent="0.3">
      <c r="A354" s="36"/>
      <c r="B354" s="50" t="s">
        <v>380</v>
      </c>
      <c r="C354" s="42">
        <f t="shared" si="35"/>
        <v>-22.222222222222221</v>
      </c>
      <c r="D354" s="48"/>
      <c r="E354" s="20">
        <v>1</v>
      </c>
      <c r="F354" s="14">
        <v>0</v>
      </c>
      <c r="G354" s="49" t="str">
        <f t="shared" si="36"/>
        <v/>
      </c>
      <c r="H354" s="33">
        <f t="shared" si="37"/>
        <v>4.4017959327405584E-3</v>
      </c>
      <c r="I354" s="33" t="str">
        <f t="shared" si="38"/>
        <v/>
      </c>
      <c r="J354" s="20">
        <v>7</v>
      </c>
      <c r="K354" s="14">
        <v>9</v>
      </c>
      <c r="L354" s="49">
        <f t="shared" si="39"/>
        <v>-22.222222222222221</v>
      </c>
      <c r="M354" s="33">
        <f t="shared" si="40"/>
        <v>4.7168857772417003E-3</v>
      </c>
      <c r="N354" s="34">
        <f t="shared" si="41"/>
        <v>4.6987819712956637E-3</v>
      </c>
    </row>
    <row r="355" spans="1:14" collapsed="1" x14ac:dyDescent="0.3">
      <c r="A355" s="36" t="s">
        <v>381</v>
      </c>
      <c r="B355" s="1" t="s">
        <v>382</v>
      </c>
      <c r="C355" s="42">
        <f t="shared" si="35"/>
        <v>-66.666666666666657</v>
      </c>
      <c r="D355" s="48"/>
      <c r="E355" s="20">
        <v>0</v>
      </c>
      <c r="F355" s="14">
        <v>0</v>
      </c>
      <c r="G355" s="49" t="str">
        <f t="shared" si="36"/>
        <v/>
      </c>
      <c r="H355" s="33" t="str">
        <f t="shared" si="37"/>
        <v/>
      </c>
      <c r="I355" s="33" t="str">
        <f t="shared" si="38"/>
        <v/>
      </c>
      <c r="J355" s="20">
        <v>5</v>
      </c>
      <c r="K355" s="14">
        <v>15</v>
      </c>
      <c r="L355" s="49">
        <f t="shared" si="39"/>
        <v>-66.666666666666657</v>
      </c>
      <c r="M355" s="33">
        <f t="shared" si="40"/>
        <v>3.3692041266012141E-3</v>
      </c>
      <c r="N355" s="34">
        <f t="shared" si="41"/>
        <v>7.8313032854927713E-3</v>
      </c>
    </row>
    <row r="356" spans="1:14" hidden="1" outlineLevel="1" x14ac:dyDescent="0.3">
      <c r="A356" s="36"/>
      <c r="B356" s="50" t="s">
        <v>382</v>
      </c>
      <c r="C356" s="42">
        <f t="shared" si="35"/>
        <v>-66.666666666666657</v>
      </c>
      <c r="D356" s="48"/>
      <c r="E356" s="20">
        <v>0</v>
      </c>
      <c r="F356" s="14">
        <v>0</v>
      </c>
      <c r="G356" s="49" t="str">
        <f t="shared" si="36"/>
        <v/>
      </c>
      <c r="H356" s="33" t="str">
        <f t="shared" si="37"/>
        <v/>
      </c>
      <c r="I356" s="33" t="str">
        <f t="shared" si="38"/>
        <v/>
      </c>
      <c r="J356" s="20">
        <v>5</v>
      </c>
      <c r="K356" s="14">
        <v>15</v>
      </c>
      <c r="L356" s="49">
        <f t="shared" si="39"/>
        <v>-66.666666666666657</v>
      </c>
      <c r="M356" s="33">
        <f t="shared" si="40"/>
        <v>3.3692041266012141E-3</v>
      </c>
      <c r="N356" s="34">
        <f t="shared" si="41"/>
        <v>7.8313032854927713E-3</v>
      </c>
    </row>
    <row r="357" spans="1:14" collapsed="1" x14ac:dyDescent="0.3">
      <c r="A357" s="36" t="s">
        <v>383</v>
      </c>
      <c r="B357" s="1" t="s">
        <v>384</v>
      </c>
      <c r="C357" s="42">
        <f t="shared" si="35"/>
        <v>-44.444444444444443</v>
      </c>
      <c r="D357" s="48"/>
      <c r="E357" s="20">
        <v>0</v>
      </c>
      <c r="F357" s="14">
        <v>2</v>
      </c>
      <c r="G357" s="49">
        <f t="shared" si="36"/>
        <v>-100</v>
      </c>
      <c r="H357" s="33" t="str">
        <f t="shared" si="37"/>
        <v/>
      </c>
      <c r="I357" s="33">
        <f t="shared" si="38"/>
        <v>8.4541573318679467E-3</v>
      </c>
      <c r="J357" s="20">
        <v>5</v>
      </c>
      <c r="K357" s="14">
        <v>9</v>
      </c>
      <c r="L357" s="49">
        <f t="shared" si="39"/>
        <v>-44.444444444444443</v>
      </c>
      <c r="M357" s="33">
        <f t="shared" si="40"/>
        <v>3.3692041266012141E-3</v>
      </c>
      <c r="N357" s="34">
        <f t="shared" si="41"/>
        <v>4.6987819712956637E-3</v>
      </c>
    </row>
    <row r="358" spans="1:14" hidden="1" outlineLevel="1" x14ac:dyDescent="0.3">
      <c r="A358" s="36"/>
      <c r="B358" s="50" t="s">
        <v>384</v>
      </c>
      <c r="C358" s="42">
        <f t="shared" si="35"/>
        <v>-44.444444444444443</v>
      </c>
      <c r="D358" s="48"/>
      <c r="E358" s="20">
        <v>0</v>
      </c>
      <c r="F358" s="14">
        <v>2</v>
      </c>
      <c r="G358" s="49">
        <f t="shared" si="36"/>
        <v>-100</v>
      </c>
      <c r="H358" s="33" t="str">
        <f t="shared" si="37"/>
        <v/>
      </c>
      <c r="I358" s="33">
        <f t="shared" si="38"/>
        <v>8.4541573318679467E-3</v>
      </c>
      <c r="J358" s="20">
        <v>5</v>
      </c>
      <c r="K358" s="14">
        <v>9</v>
      </c>
      <c r="L358" s="49">
        <f t="shared" si="39"/>
        <v>-44.444444444444443</v>
      </c>
      <c r="M358" s="33">
        <f t="shared" si="40"/>
        <v>3.3692041266012141E-3</v>
      </c>
      <c r="N358" s="34">
        <f t="shared" si="41"/>
        <v>4.6987819712956637E-3</v>
      </c>
    </row>
    <row r="359" spans="1:14" collapsed="1" x14ac:dyDescent="0.3">
      <c r="A359" s="36" t="s">
        <v>385</v>
      </c>
      <c r="B359" s="1" t="s">
        <v>386</v>
      </c>
      <c r="C359" s="42">
        <f t="shared" si="35"/>
        <v>-96.460176991150433</v>
      </c>
      <c r="D359" s="48"/>
      <c r="E359" s="20">
        <v>0</v>
      </c>
      <c r="F359" s="14">
        <v>15</v>
      </c>
      <c r="G359" s="49">
        <f t="shared" si="36"/>
        <v>-100</v>
      </c>
      <c r="H359" s="33" t="str">
        <f t="shared" si="37"/>
        <v/>
      </c>
      <c r="I359" s="33">
        <f t="shared" si="38"/>
        <v>6.3406179989009603E-2</v>
      </c>
      <c r="J359" s="20">
        <v>4</v>
      </c>
      <c r="K359" s="14">
        <v>113</v>
      </c>
      <c r="L359" s="49">
        <f t="shared" si="39"/>
        <v>-96.460176991150433</v>
      </c>
      <c r="M359" s="33">
        <f t="shared" si="40"/>
        <v>2.6953633012809716E-3</v>
      </c>
      <c r="N359" s="34">
        <f t="shared" si="41"/>
        <v>5.8995818084045547E-2</v>
      </c>
    </row>
    <row r="360" spans="1:14" hidden="1" outlineLevel="1" x14ac:dyDescent="0.3">
      <c r="A360" s="36"/>
      <c r="B360" s="50" t="s">
        <v>387</v>
      </c>
      <c r="C360" s="42">
        <f t="shared" si="35"/>
        <v>-33.333333333333329</v>
      </c>
      <c r="D360" s="48"/>
      <c r="E360" s="20">
        <v>0</v>
      </c>
      <c r="F360" s="14">
        <v>2</v>
      </c>
      <c r="G360" s="49">
        <f t="shared" si="36"/>
        <v>-100</v>
      </c>
      <c r="H360" s="33" t="str">
        <f t="shared" si="37"/>
        <v/>
      </c>
      <c r="I360" s="33">
        <f t="shared" si="38"/>
        <v>8.4541573318679467E-3</v>
      </c>
      <c r="J360" s="20">
        <v>4</v>
      </c>
      <c r="K360" s="14">
        <v>6</v>
      </c>
      <c r="L360" s="49">
        <f t="shared" si="39"/>
        <v>-33.333333333333329</v>
      </c>
      <c r="M360" s="33">
        <f t="shared" si="40"/>
        <v>2.6953633012809716E-3</v>
      </c>
      <c r="N360" s="34">
        <f t="shared" si="41"/>
        <v>3.132521314197109E-3</v>
      </c>
    </row>
    <row r="361" spans="1:14" hidden="1" outlineLevel="1" x14ac:dyDescent="0.3">
      <c r="A361" s="36"/>
      <c r="B361" s="50" t="s">
        <v>388</v>
      </c>
      <c r="C361" s="42">
        <f t="shared" si="35"/>
        <v>-100</v>
      </c>
      <c r="D361" s="48"/>
      <c r="E361" s="20">
        <v>0</v>
      </c>
      <c r="F361" s="14">
        <v>13</v>
      </c>
      <c r="G361" s="49">
        <f t="shared" si="36"/>
        <v>-100</v>
      </c>
      <c r="H361" s="33" t="str">
        <f t="shared" si="37"/>
        <v/>
      </c>
      <c r="I361" s="33">
        <f t="shared" si="38"/>
        <v>5.495202265714165E-2</v>
      </c>
      <c r="J361" s="20">
        <v>0</v>
      </c>
      <c r="K361" s="14">
        <v>94</v>
      </c>
      <c r="L361" s="49">
        <f t="shared" si="39"/>
        <v>-100</v>
      </c>
      <c r="M361" s="33" t="str">
        <f t="shared" si="40"/>
        <v/>
      </c>
      <c r="N361" s="34">
        <f t="shared" si="41"/>
        <v>4.9076167255754699E-2</v>
      </c>
    </row>
    <row r="362" spans="1:14" hidden="1" outlineLevel="1" x14ac:dyDescent="0.3">
      <c r="A362" s="36"/>
      <c r="B362" s="50" t="s">
        <v>353</v>
      </c>
      <c r="C362" s="42">
        <f t="shared" si="35"/>
        <v>-100</v>
      </c>
      <c r="D362" s="48"/>
      <c r="E362" s="20">
        <v>0</v>
      </c>
      <c r="F362" s="14">
        <v>0</v>
      </c>
      <c r="G362" s="49" t="str">
        <f t="shared" si="36"/>
        <v/>
      </c>
      <c r="H362" s="33" t="str">
        <f t="shared" si="37"/>
        <v/>
      </c>
      <c r="I362" s="33" t="str">
        <f t="shared" si="38"/>
        <v/>
      </c>
      <c r="J362" s="20">
        <v>0</v>
      </c>
      <c r="K362" s="14">
        <v>13</v>
      </c>
      <c r="L362" s="49">
        <f t="shared" si="39"/>
        <v>-100</v>
      </c>
      <c r="M362" s="33" t="str">
        <f t="shared" si="40"/>
        <v/>
      </c>
      <c r="N362" s="34">
        <f t="shared" si="41"/>
        <v>6.7871295140937357E-3</v>
      </c>
    </row>
    <row r="363" spans="1:14" collapsed="1" x14ac:dyDescent="0.3">
      <c r="A363" s="36" t="s">
        <v>389</v>
      </c>
      <c r="B363" s="1" t="s">
        <v>390</v>
      </c>
      <c r="C363" s="42" t="str">
        <f t="shared" si="35"/>
        <v/>
      </c>
      <c r="D363" s="48"/>
      <c r="E363" s="20">
        <v>3</v>
      </c>
      <c r="F363" s="14">
        <v>0</v>
      </c>
      <c r="G363" s="49" t="str">
        <f t="shared" si="36"/>
        <v/>
      </c>
      <c r="H363" s="33">
        <f t="shared" si="37"/>
        <v>1.3205387798221675E-2</v>
      </c>
      <c r="I363" s="33" t="str">
        <f t="shared" si="38"/>
        <v/>
      </c>
      <c r="J363" s="20">
        <v>3</v>
      </c>
      <c r="K363" s="14">
        <v>0</v>
      </c>
      <c r="L363" s="49" t="str">
        <f t="shared" si="39"/>
        <v/>
      </c>
      <c r="M363" s="33">
        <f t="shared" si="40"/>
        <v>2.0215224759607287E-3</v>
      </c>
      <c r="N363" s="34" t="str">
        <f t="shared" si="41"/>
        <v/>
      </c>
    </row>
    <row r="364" spans="1:14" hidden="1" outlineLevel="1" x14ac:dyDescent="0.3">
      <c r="A364" s="36"/>
      <c r="B364" s="50" t="s">
        <v>391</v>
      </c>
      <c r="C364" s="42" t="str">
        <f t="shared" si="35"/>
        <v/>
      </c>
      <c r="D364" s="48"/>
      <c r="E364" s="20">
        <v>3</v>
      </c>
      <c r="F364" s="14">
        <v>0</v>
      </c>
      <c r="G364" s="49" t="str">
        <f t="shared" si="36"/>
        <v/>
      </c>
      <c r="H364" s="33">
        <f t="shared" si="37"/>
        <v>1.3205387798221675E-2</v>
      </c>
      <c r="I364" s="33" t="str">
        <f t="shared" si="38"/>
        <v/>
      </c>
      <c r="J364" s="20">
        <v>3</v>
      </c>
      <c r="K364" s="14">
        <v>0</v>
      </c>
      <c r="L364" s="49" t="str">
        <f t="shared" si="39"/>
        <v/>
      </c>
      <c r="M364" s="33">
        <f t="shared" si="40"/>
        <v>2.0215224759607287E-3</v>
      </c>
      <c r="N364" s="34" t="str">
        <f t="shared" si="41"/>
        <v/>
      </c>
    </row>
    <row r="365" spans="1:14" collapsed="1" x14ac:dyDescent="0.3">
      <c r="A365" s="36" t="s">
        <v>392</v>
      </c>
      <c r="B365" s="1" t="s">
        <v>393</v>
      </c>
      <c r="C365" s="42" t="str">
        <f t="shared" si="35"/>
        <v/>
      </c>
      <c r="D365" s="48"/>
      <c r="E365" s="20">
        <v>0</v>
      </c>
      <c r="F365" s="14">
        <v>0</v>
      </c>
      <c r="G365" s="49" t="str">
        <f t="shared" si="36"/>
        <v/>
      </c>
      <c r="H365" s="33" t="str">
        <f t="shared" si="37"/>
        <v/>
      </c>
      <c r="I365" s="33" t="str">
        <f t="shared" si="38"/>
        <v/>
      </c>
      <c r="J365" s="20">
        <v>2</v>
      </c>
      <c r="K365" s="14">
        <v>0</v>
      </c>
      <c r="L365" s="49" t="str">
        <f t="shared" si="39"/>
        <v/>
      </c>
      <c r="M365" s="33">
        <f t="shared" si="40"/>
        <v>1.3476816506404858E-3</v>
      </c>
      <c r="N365" s="34" t="str">
        <f t="shared" si="41"/>
        <v/>
      </c>
    </row>
    <row r="366" spans="1:14" hidden="1" outlineLevel="1" x14ac:dyDescent="0.3">
      <c r="A366" s="36"/>
      <c r="B366" s="50" t="s">
        <v>394</v>
      </c>
      <c r="C366" s="42" t="str">
        <f t="shared" si="35"/>
        <v/>
      </c>
      <c r="D366" s="48"/>
      <c r="E366" s="20">
        <v>0</v>
      </c>
      <c r="F366" s="14">
        <v>0</v>
      </c>
      <c r="G366" s="49" t="str">
        <f t="shared" si="36"/>
        <v/>
      </c>
      <c r="H366" s="33" t="str">
        <f t="shared" si="37"/>
        <v/>
      </c>
      <c r="I366" s="33" t="str">
        <f t="shared" si="38"/>
        <v/>
      </c>
      <c r="J366" s="20">
        <v>1</v>
      </c>
      <c r="K366" s="14">
        <v>0</v>
      </c>
      <c r="L366" s="49" t="str">
        <f t="shared" si="39"/>
        <v/>
      </c>
      <c r="M366" s="33">
        <f t="shared" si="40"/>
        <v>6.7384082532024291E-4</v>
      </c>
      <c r="N366" s="34" t="str">
        <f t="shared" si="41"/>
        <v/>
      </c>
    </row>
    <row r="367" spans="1:14" hidden="1" outlineLevel="1" x14ac:dyDescent="0.3">
      <c r="A367" s="36"/>
      <c r="B367" s="50" t="s">
        <v>395</v>
      </c>
      <c r="C367" s="42" t="str">
        <f t="shared" si="35"/>
        <v/>
      </c>
      <c r="D367" s="48"/>
      <c r="E367" s="20">
        <v>0</v>
      </c>
      <c r="F367" s="14">
        <v>0</v>
      </c>
      <c r="G367" s="49" t="str">
        <f t="shared" si="36"/>
        <v/>
      </c>
      <c r="H367" s="33" t="str">
        <f t="shared" si="37"/>
        <v/>
      </c>
      <c r="I367" s="33" t="str">
        <f t="shared" si="38"/>
        <v/>
      </c>
      <c r="J367" s="20">
        <v>1</v>
      </c>
      <c r="K367" s="14">
        <v>0</v>
      </c>
      <c r="L367" s="49" t="str">
        <f t="shared" si="39"/>
        <v/>
      </c>
      <c r="M367" s="33">
        <f t="shared" si="40"/>
        <v>6.7384082532024291E-4</v>
      </c>
      <c r="N367" s="34" t="str">
        <f t="shared" si="41"/>
        <v/>
      </c>
    </row>
    <row r="368" spans="1:14" collapsed="1" x14ac:dyDescent="0.3">
      <c r="A368" s="36" t="s">
        <v>396</v>
      </c>
      <c r="B368" s="1" t="s">
        <v>397</v>
      </c>
      <c r="C368" s="42">
        <f t="shared" si="35"/>
        <v>-97.222222222222214</v>
      </c>
      <c r="D368" s="48"/>
      <c r="E368" s="20">
        <v>0</v>
      </c>
      <c r="F368" s="14">
        <v>8</v>
      </c>
      <c r="G368" s="49">
        <f t="shared" si="36"/>
        <v>-100</v>
      </c>
      <c r="H368" s="33" t="str">
        <f t="shared" si="37"/>
        <v/>
      </c>
      <c r="I368" s="33">
        <f t="shared" si="38"/>
        <v>3.3816629327471787E-2</v>
      </c>
      <c r="J368" s="20">
        <v>1</v>
      </c>
      <c r="K368" s="14">
        <v>36</v>
      </c>
      <c r="L368" s="49">
        <f t="shared" si="39"/>
        <v>-97.222222222222214</v>
      </c>
      <c r="M368" s="33">
        <f t="shared" si="40"/>
        <v>6.7384082532024291E-4</v>
      </c>
      <c r="N368" s="34">
        <f t="shared" si="41"/>
        <v>1.8795127885182655E-2</v>
      </c>
    </row>
    <row r="369" spans="1:14" hidden="1" outlineLevel="1" x14ac:dyDescent="0.3">
      <c r="A369" s="36"/>
      <c r="B369" s="50" t="s">
        <v>397</v>
      </c>
      <c r="C369" s="42">
        <f t="shared" si="35"/>
        <v>-97.222222222222214</v>
      </c>
      <c r="D369" s="48"/>
      <c r="E369" s="20">
        <v>0</v>
      </c>
      <c r="F369" s="14">
        <v>8</v>
      </c>
      <c r="G369" s="49">
        <f t="shared" si="36"/>
        <v>-100</v>
      </c>
      <c r="H369" s="33" t="str">
        <f t="shared" si="37"/>
        <v/>
      </c>
      <c r="I369" s="33">
        <f t="shared" si="38"/>
        <v>3.3816629327471787E-2</v>
      </c>
      <c r="J369" s="20">
        <v>1</v>
      </c>
      <c r="K369" s="14">
        <v>36</v>
      </c>
      <c r="L369" s="49">
        <f t="shared" si="39"/>
        <v>-97.222222222222214</v>
      </c>
      <c r="M369" s="33">
        <f t="shared" si="40"/>
        <v>6.7384082532024291E-4</v>
      </c>
      <c r="N369" s="34">
        <f t="shared" si="41"/>
        <v>1.8795127885182655E-2</v>
      </c>
    </row>
    <row r="370" spans="1:14" collapsed="1" x14ac:dyDescent="0.3">
      <c r="A370" s="36" t="s">
        <v>398</v>
      </c>
      <c r="B370" s="1" t="s">
        <v>399</v>
      </c>
      <c r="C370" s="42">
        <f t="shared" si="35"/>
        <v>0</v>
      </c>
      <c r="D370" s="48"/>
      <c r="E370" s="20">
        <v>0</v>
      </c>
      <c r="F370" s="14">
        <v>0</v>
      </c>
      <c r="G370" s="49" t="str">
        <f t="shared" si="36"/>
        <v/>
      </c>
      <c r="H370" s="33" t="str">
        <f t="shared" si="37"/>
        <v/>
      </c>
      <c r="I370" s="33" t="str">
        <f t="shared" si="38"/>
        <v/>
      </c>
      <c r="J370" s="20">
        <v>1</v>
      </c>
      <c r="K370" s="14">
        <v>1</v>
      </c>
      <c r="L370" s="49">
        <f t="shared" si="39"/>
        <v>0</v>
      </c>
      <c r="M370" s="33">
        <f t="shared" si="40"/>
        <v>6.7384082532024291E-4</v>
      </c>
      <c r="N370" s="34">
        <f t="shared" si="41"/>
        <v>5.2208688569951812E-4</v>
      </c>
    </row>
    <row r="371" spans="1:14" hidden="1" outlineLevel="1" x14ac:dyDescent="0.3">
      <c r="A371" s="36"/>
      <c r="B371" s="50" t="s">
        <v>399</v>
      </c>
      <c r="C371" s="42">
        <f t="shared" si="35"/>
        <v>0</v>
      </c>
      <c r="D371" s="48"/>
      <c r="E371" s="20">
        <v>0</v>
      </c>
      <c r="F371" s="14">
        <v>0</v>
      </c>
      <c r="G371" s="49" t="str">
        <f t="shared" si="36"/>
        <v/>
      </c>
      <c r="H371" s="33" t="str">
        <f t="shared" si="37"/>
        <v/>
      </c>
      <c r="I371" s="33" t="str">
        <f t="shared" si="38"/>
        <v/>
      </c>
      <c r="J371" s="20">
        <v>1</v>
      </c>
      <c r="K371" s="14">
        <v>1</v>
      </c>
      <c r="L371" s="49">
        <f t="shared" si="39"/>
        <v>0</v>
      </c>
      <c r="M371" s="33">
        <f t="shared" si="40"/>
        <v>6.7384082532024291E-4</v>
      </c>
      <c r="N371" s="34">
        <f t="shared" si="41"/>
        <v>5.2208688569951812E-4</v>
      </c>
    </row>
    <row r="372" spans="1:14" collapsed="1" x14ac:dyDescent="0.3">
      <c r="A372" s="36" t="s">
        <v>400</v>
      </c>
      <c r="B372" s="1" t="s">
        <v>401</v>
      </c>
      <c r="C372" s="42">
        <f t="shared" si="35"/>
        <v>-100</v>
      </c>
      <c r="D372" s="48"/>
      <c r="E372" s="20">
        <v>0</v>
      </c>
      <c r="F372" s="14">
        <v>0</v>
      </c>
      <c r="G372" s="49" t="str">
        <f t="shared" si="36"/>
        <v/>
      </c>
      <c r="H372" s="33" t="str">
        <f t="shared" si="37"/>
        <v/>
      </c>
      <c r="I372" s="33" t="str">
        <f t="shared" si="38"/>
        <v/>
      </c>
      <c r="J372" s="20">
        <v>0</v>
      </c>
      <c r="K372" s="14">
        <v>13</v>
      </c>
      <c r="L372" s="49">
        <f t="shared" si="39"/>
        <v>-100</v>
      </c>
      <c r="M372" s="33" t="str">
        <f t="shared" si="40"/>
        <v/>
      </c>
      <c r="N372" s="34">
        <f t="shared" si="41"/>
        <v>6.7871295140937357E-3</v>
      </c>
    </row>
    <row r="373" spans="1:14" hidden="1" outlineLevel="1" x14ac:dyDescent="0.3">
      <c r="A373" s="36"/>
      <c r="B373" s="50" t="s">
        <v>402</v>
      </c>
      <c r="C373" s="42">
        <f t="shared" si="35"/>
        <v>-100</v>
      </c>
      <c r="D373" s="48"/>
      <c r="E373" s="20">
        <v>0</v>
      </c>
      <c r="F373" s="14">
        <v>0</v>
      </c>
      <c r="G373" s="49" t="str">
        <f t="shared" si="36"/>
        <v/>
      </c>
      <c r="H373" s="33" t="str">
        <f t="shared" si="37"/>
        <v/>
      </c>
      <c r="I373" s="33" t="str">
        <f t="shared" si="38"/>
        <v/>
      </c>
      <c r="J373" s="20">
        <v>0</v>
      </c>
      <c r="K373" s="14">
        <v>6</v>
      </c>
      <c r="L373" s="49">
        <f t="shared" si="39"/>
        <v>-100</v>
      </c>
      <c r="M373" s="33" t="str">
        <f t="shared" si="40"/>
        <v/>
      </c>
      <c r="N373" s="34">
        <f t="shared" si="41"/>
        <v>3.132521314197109E-3</v>
      </c>
    </row>
    <row r="374" spans="1:14" hidden="1" outlineLevel="1" x14ac:dyDescent="0.3">
      <c r="A374" s="36"/>
      <c r="B374" s="50" t="s">
        <v>403</v>
      </c>
      <c r="C374" s="42">
        <f t="shared" si="35"/>
        <v>-100</v>
      </c>
      <c r="D374" s="48"/>
      <c r="E374" s="20">
        <v>0</v>
      </c>
      <c r="F374" s="14">
        <v>0</v>
      </c>
      <c r="G374" s="49" t="str">
        <f t="shared" si="36"/>
        <v/>
      </c>
      <c r="H374" s="33" t="str">
        <f t="shared" si="37"/>
        <v/>
      </c>
      <c r="I374" s="33" t="str">
        <f t="shared" si="38"/>
        <v/>
      </c>
      <c r="J374" s="20">
        <v>0</v>
      </c>
      <c r="K374" s="14">
        <v>4</v>
      </c>
      <c r="L374" s="49">
        <f t="shared" si="39"/>
        <v>-100</v>
      </c>
      <c r="M374" s="33" t="str">
        <f t="shared" si="40"/>
        <v/>
      </c>
      <c r="N374" s="34">
        <f t="shared" si="41"/>
        <v>2.0883475427980725E-3</v>
      </c>
    </row>
    <row r="375" spans="1:14" hidden="1" outlineLevel="1" x14ac:dyDescent="0.3">
      <c r="A375" s="36"/>
      <c r="B375" s="50" t="s">
        <v>404</v>
      </c>
      <c r="C375" s="42">
        <f t="shared" si="35"/>
        <v>-100</v>
      </c>
      <c r="D375" s="48"/>
      <c r="E375" s="20">
        <v>0</v>
      </c>
      <c r="F375" s="14">
        <v>0</v>
      </c>
      <c r="G375" s="49" t="str">
        <f t="shared" si="36"/>
        <v/>
      </c>
      <c r="H375" s="33" t="str">
        <f t="shared" si="37"/>
        <v/>
      </c>
      <c r="I375" s="33" t="str">
        <f t="shared" si="38"/>
        <v/>
      </c>
      <c r="J375" s="20">
        <v>0</v>
      </c>
      <c r="K375" s="14">
        <v>2</v>
      </c>
      <c r="L375" s="49">
        <f t="shared" si="39"/>
        <v>-100</v>
      </c>
      <c r="M375" s="33" t="str">
        <f t="shared" si="40"/>
        <v/>
      </c>
      <c r="N375" s="34">
        <f t="shared" si="41"/>
        <v>1.0441737713990362E-3</v>
      </c>
    </row>
    <row r="376" spans="1:14" hidden="1" outlineLevel="1" x14ac:dyDescent="0.3">
      <c r="A376" s="36"/>
      <c r="B376" s="50" t="s">
        <v>405</v>
      </c>
      <c r="C376" s="42">
        <f t="shared" si="35"/>
        <v>-100</v>
      </c>
      <c r="D376" s="48"/>
      <c r="E376" s="20">
        <v>0</v>
      </c>
      <c r="F376" s="14">
        <v>0</v>
      </c>
      <c r="G376" s="49" t="str">
        <f t="shared" si="36"/>
        <v/>
      </c>
      <c r="H376" s="33" t="str">
        <f t="shared" si="37"/>
        <v/>
      </c>
      <c r="I376" s="33" t="str">
        <f t="shared" si="38"/>
        <v/>
      </c>
      <c r="J376" s="20">
        <v>0</v>
      </c>
      <c r="K376" s="14">
        <v>1</v>
      </c>
      <c r="L376" s="49">
        <f t="shared" si="39"/>
        <v>-100</v>
      </c>
      <c r="M376" s="33" t="str">
        <f t="shared" si="40"/>
        <v/>
      </c>
      <c r="N376" s="34">
        <f t="shared" si="41"/>
        <v>5.2208688569951812E-4</v>
      </c>
    </row>
    <row r="377" spans="1:14" collapsed="1" x14ac:dyDescent="0.3">
      <c r="A377" s="36" t="s">
        <v>406</v>
      </c>
      <c r="B377" s="1" t="s">
        <v>407</v>
      </c>
      <c r="C377" s="42">
        <f t="shared" si="35"/>
        <v>-100</v>
      </c>
      <c r="D377" s="48"/>
      <c r="E377" s="20">
        <v>0</v>
      </c>
      <c r="F377" s="14">
        <v>1</v>
      </c>
      <c r="G377" s="49">
        <f t="shared" si="36"/>
        <v>-100</v>
      </c>
      <c r="H377" s="33" t="str">
        <f t="shared" si="37"/>
        <v/>
      </c>
      <c r="I377" s="33">
        <f t="shared" si="38"/>
        <v>4.2270786659339733E-3</v>
      </c>
      <c r="J377" s="20">
        <v>0</v>
      </c>
      <c r="K377" s="14">
        <v>8</v>
      </c>
      <c r="L377" s="49">
        <f t="shared" si="39"/>
        <v>-100</v>
      </c>
      <c r="M377" s="33" t="str">
        <f t="shared" si="40"/>
        <v/>
      </c>
      <c r="N377" s="34">
        <f t="shared" si="41"/>
        <v>4.176695085596145E-3</v>
      </c>
    </row>
    <row r="378" spans="1:14" hidden="1" outlineLevel="1" x14ac:dyDescent="0.3">
      <c r="A378" s="36"/>
      <c r="B378" s="50" t="s">
        <v>408</v>
      </c>
      <c r="C378" s="42">
        <f t="shared" si="35"/>
        <v>-100</v>
      </c>
      <c r="D378" s="48"/>
      <c r="E378" s="20">
        <v>0</v>
      </c>
      <c r="F378" s="14">
        <v>1</v>
      </c>
      <c r="G378" s="49">
        <f t="shared" si="36"/>
        <v>-100</v>
      </c>
      <c r="H378" s="33" t="str">
        <f t="shared" si="37"/>
        <v/>
      </c>
      <c r="I378" s="33">
        <f t="shared" si="38"/>
        <v>4.2270786659339733E-3</v>
      </c>
      <c r="J378" s="20">
        <v>0</v>
      </c>
      <c r="K378" s="14">
        <v>8</v>
      </c>
      <c r="L378" s="49">
        <f t="shared" si="39"/>
        <v>-100</v>
      </c>
      <c r="M378" s="33" t="str">
        <f t="shared" si="40"/>
        <v/>
      </c>
      <c r="N378" s="34">
        <f t="shared" si="41"/>
        <v>4.176695085596145E-3</v>
      </c>
    </row>
    <row r="379" spans="1:14" collapsed="1" x14ac:dyDescent="0.3">
      <c r="A379" s="36" t="s">
        <v>409</v>
      </c>
      <c r="B379" s="1" t="s">
        <v>410</v>
      </c>
      <c r="C379" s="42">
        <f t="shared" si="35"/>
        <v>-100</v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0</v>
      </c>
      <c r="K379" s="14">
        <v>2</v>
      </c>
      <c r="L379" s="49">
        <f t="shared" si="39"/>
        <v>-100</v>
      </c>
      <c r="M379" s="33" t="str">
        <f t="shared" si="40"/>
        <v/>
      </c>
      <c r="N379" s="34">
        <f t="shared" si="41"/>
        <v>1.0441737713990362E-3</v>
      </c>
    </row>
    <row r="380" spans="1:14" hidden="1" outlineLevel="1" x14ac:dyDescent="0.3">
      <c r="A380" s="36"/>
      <c r="B380" s="50" t="s">
        <v>411</v>
      </c>
      <c r="C380" s="42">
        <f t="shared" si="35"/>
        <v>-100</v>
      </c>
      <c r="D380" s="48"/>
      <c r="E380" s="20">
        <v>0</v>
      </c>
      <c r="F380" s="14">
        <v>0</v>
      </c>
      <c r="G380" s="49" t="str">
        <f t="shared" si="36"/>
        <v/>
      </c>
      <c r="H380" s="33" t="str">
        <f t="shared" si="37"/>
        <v/>
      </c>
      <c r="I380" s="33" t="str">
        <f t="shared" si="38"/>
        <v/>
      </c>
      <c r="J380" s="20">
        <v>0</v>
      </c>
      <c r="K380" s="14">
        <v>2</v>
      </c>
      <c r="L380" s="49">
        <f t="shared" si="39"/>
        <v>-100</v>
      </c>
      <c r="M380" s="33" t="str">
        <f t="shared" si="40"/>
        <v/>
      </c>
      <c r="N380" s="34">
        <f t="shared" si="41"/>
        <v>1.0441737713990362E-3</v>
      </c>
    </row>
    <row r="381" spans="1:14" collapsed="1" x14ac:dyDescent="0.3">
      <c r="A381" s="36" t="s">
        <v>412</v>
      </c>
      <c r="B381" s="1" t="s">
        <v>413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1</v>
      </c>
      <c r="L381" s="49">
        <f t="shared" si="39"/>
        <v>-100</v>
      </c>
      <c r="M381" s="33" t="str">
        <f t="shared" si="40"/>
        <v/>
      </c>
      <c r="N381" s="34">
        <f t="shared" si="41"/>
        <v>5.2208688569951812E-4</v>
      </c>
    </row>
    <row r="382" spans="1:14" hidden="1" outlineLevel="1" x14ac:dyDescent="0.3">
      <c r="A382" s="36"/>
      <c r="B382" s="50" t="s">
        <v>413</v>
      </c>
      <c r="C382" s="42">
        <f t="shared" si="35"/>
        <v>-100</v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0</v>
      </c>
      <c r="K382" s="14">
        <v>1</v>
      </c>
      <c r="L382" s="49">
        <f t="shared" si="39"/>
        <v>-100</v>
      </c>
      <c r="M382" s="33" t="str">
        <f t="shared" si="40"/>
        <v/>
      </c>
      <c r="N382" s="34">
        <f t="shared" si="41"/>
        <v>5.2208688569951812E-4</v>
      </c>
    </row>
    <row r="383" spans="1:14" x14ac:dyDescent="0.3">
      <c r="A383" s="36"/>
      <c r="B383" s="19"/>
      <c r="C383" s="42"/>
      <c r="D383" s="48"/>
      <c r="E383" s="20"/>
      <c r="F383" s="14"/>
      <c r="G383" s="49"/>
      <c r="H383" s="33"/>
      <c r="I383" s="33"/>
      <c r="J383" s="20"/>
      <c r="K383" s="14"/>
      <c r="L383" s="49"/>
      <c r="M383" s="33"/>
      <c r="N383" s="34"/>
    </row>
    <row r="384" spans="1:14" ht="15" customHeight="1" x14ac:dyDescent="0.3">
      <c r="A384" s="18"/>
      <c r="B384" s="10" t="s">
        <v>4</v>
      </c>
      <c r="C384" s="43"/>
      <c r="D384" s="6"/>
      <c r="E384" s="11">
        <f>SUM(E10 + E18 + E38 + E51 + E69 + E84 + E103 + E125 + E135 + E148 + E160 + E168 + E178 + E198 + E210 + E215 + E226 + E230 + E237 + E249 + E261 + E266 + E273 + E278 + E285 + E293 + E300 + E306 + E312 + E320 + E324 + E327 + E329 + E331 + E334 + E338 + E340 + E342 + E347 + E349 + E353 + E355 + E357 + E359 + E363 + E365 + E368 + E370 + E372 + E377 + E379 + E381)</f>
        <v>22718</v>
      </c>
      <c r="F384" s="11">
        <f>SUM(F10 + F18 + F38 + F51 + F69 + F84 + F103 + F125 + F135 + F148 + F160 + F168 + F178 + F198 + F210 + F215 + F226 + F230 + F237 + F249 + F261 + F266 + F273 + F278 + F285 + F293 + F300 + F306 + F312 + F320 + F324 + F327 + F329 + F331 + F334 + F338 + F340 + F342 + F347 + F349 + F353 + F355 + F357 + F359 + F363 + F365 + F368 + F370 + F372 + F377 + F379 + F381)</f>
        <v>23657</v>
      </c>
      <c r="G384" s="11"/>
      <c r="H384" s="7"/>
      <c r="I384" s="7"/>
      <c r="J384" s="11">
        <f>SUM(J10 + J18 + J38 + J51 + J69 + J84 + J103 + J125 + J135 + J148 + J160 + J168 + J178 + J198 + J210 + J215 + J226 + J230 + J237 + J249 + J261 + J266 + J273 + J278 + J285 + J293 + J300 + J306 + J312 + J320 + J324 + J327 + J329 + J331 + J334 + J338 + J340 + J342 + J347 + J349 + J353 + J355 + J357 + J359 + J363 + J365 + J368 + J370 + J372 + J377 + J379 + J381)</f>
        <v>148403</v>
      </c>
      <c r="K384" s="11">
        <f>SUM(K10 + K18 + K38 + K51 + K69 + K84 + K103 + K125 + K135 + K148 + K160 + K168 + K178 + K198 + K210 + K215 + K226 + K230 + K237 + K249 + K261 + K266 + K273 + K278 + K285 + K293 + K300 + K306 + K312 + K320 + K324 + K327 + K329 + K331 + K334 + K338 + K340 + K342 + K347 + K349 + K353 + K355 + K357 + K359 + K363 + K365 + K368 + K370 + K372 + K377 + K379 + K381)</f>
        <v>191539</v>
      </c>
      <c r="L384" s="11"/>
      <c r="M384" s="7"/>
      <c r="N384" s="10"/>
    </row>
    <row r="385" spans="1:14" x14ac:dyDescent="0.3">
      <c r="A385" s="18"/>
      <c r="B385" s="17" t="s">
        <v>11</v>
      </c>
      <c r="C385" s="44"/>
      <c r="D385" s="6"/>
      <c r="E385" s="24">
        <f>CntPeriod-CntPeriodPrevYear</f>
        <v>-939</v>
      </c>
      <c r="F385" s="24"/>
      <c r="G385" s="30">
        <f>(CntPeriod/CntPeriodPrevYear)-100%</f>
        <v>-3.9692268673120035E-2</v>
      </c>
      <c r="H385" s="27"/>
      <c r="I385" s="28"/>
      <c r="J385" s="26">
        <f>CntYearAck-CntPrevYearAck</f>
        <v>-43136</v>
      </c>
      <c r="K385" s="25"/>
      <c r="L385" s="23">
        <f>(CntYearAck/CntPrevYearAck)-100%</f>
        <v>-0.22520739901534415</v>
      </c>
      <c r="M385" s="22"/>
      <c r="N385" s="21"/>
    </row>
    <row r="386" spans="1:14" x14ac:dyDescent="0.3">
      <c r="A386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85:H385 J385:L385">
    <cfRule type="cellIs" dxfId="3" priority="28" stopIfTrue="1" operator="lessThan">
      <formula>0</formula>
    </cfRule>
  </conditionalFormatting>
  <conditionalFormatting sqref="G10:G383 L10:L383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4.4" x14ac:dyDescent="0.3"/>
  <cols>
    <col min="6" max="6" width="9.109375" style="45"/>
  </cols>
  <sheetData>
    <row r="2" spans="5:17" x14ac:dyDescent="0.3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3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5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416</v>
      </c>
      <c r="Q4" s="68"/>
    </row>
    <row r="5" spans="5:17" x14ac:dyDescent="0.3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3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4.4" x14ac:dyDescent="0.3"/>
  <cols>
    <col min="6" max="6" width="9.109375" style="47"/>
  </cols>
  <sheetData>
    <row r="2" spans="5:17" x14ac:dyDescent="0.3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3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5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416</v>
      </c>
      <c r="Q4" s="68"/>
    </row>
    <row r="5" spans="5:17" x14ac:dyDescent="0.3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3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4.4" x14ac:dyDescent="0.3"/>
  <cols>
    <col min="2" max="3" width="9" style="35" customWidth="1"/>
    <col min="5" max="6" width="9.109375" style="35"/>
  </cols>
  <sheetData>
    <row r="1" spans="1:7" x14ac:dyDescent="0.3">
      <c r="A1" t="s">
        <v>18</v>
      </c>
      <c r="B1" s="35">
        <v>19.335188641739048</v>
      </c>
      <c r="C1" s="35">
        <v>18.755971368755191</v>
      </c>
      <c r="E1" s="35">
        <v>115.92356687898089</v>
      </c>
      <c r="F1" s="35">
        <v>26.450511945392492</v>
      </c>
      <c r="G1" t="s">
        <v>244</v>
      </c>
    </row>
    <row r="2" spans="1:7" x14ac:dyDescent="0.3">
      <c r="A2" t="s">
        <v>27</v>
      </c>
      <c r="B2" s="35">
        <v>13.917508406164295</v>
      </c>
      <c r="C2" s="35">
        <v>12.2439816434251</v>
      </c>
      <c r="E2" s="35">
        <v>26.283048211508554</v>
      </c>
      <c r="F2" s="35">
        <v>-6.6379546076018592</v>
      </c>
      <c r="G2" t="s">
        <v>46</v>
      </c>
    </row>
    <row r="3" spans="1:7" x14ac:dyDescent="0.3">
      <c r="A3" t="s">
        <v>46</v>
      </c>
      <c r="B3" s="35">
        <v>9.2026441513985571</v>
      </c>
      <c r="C3" s="35">
        <v>7.6370869640125516</v>
      </c>
      <c r="E3" s="35">
        <v>13.670411985018728</v>
      </c>
      <c r="F3" s="35">
        <v>-20.775330396475773</v>
      </c>
      <c r="G3" t="s">
        <v>115</v>
      </c>
    </row>
    <row r="4" spans="1:7" x14ac:dyDescent="0.3">
      <c r="A4" t="s">
        <v>60</v>
      </c>
      <c r="B4" s="35">
        <v>6.712128461014939</v>
      </c>
      <c r="C4" s="35">
        <v>5.6620322754112742</v>
      </c>
      <c r="E4" s="35">
        <v>12.573099415204677</v>
      </c>
      <c r="F4" s="35">
        <v>-8.1512217611802669</v>
      </c>
      <c r="G4" t="s">
        <v>60</v>
      </c>
    </row>
    <row r="5" spans="1:7" x14ac:dyDescent="0.3">
      <c r="A5" t="s">
        <v>79</v>
      </c>
      <c r="B5" s="35">
        <v>6.2559382222731346</v>
      </c>
      <c r="C5" s="35">
        <v>6.2666088890513159</v>
      </c>
      <c r="E5" s="35">
        <v>9.2391304347826075</v>
      </c>
      <c r="F5" s="35">
        <v>-20.128044537230341</v>
      </c>
      <c r="G5" t="s">
        <v>18</v>
      </c>
    </row>
    <row r="6" spans="1:7" x14ac:dyDescent="0.3">
      <c r="A6" t="s">
        <v>95</v>
      </c>
      <c r="B6" s="35">
        <v>6.0672627911834667</v>
      </c>
      <c r="C6" s="35">
        <v>5.8672124214911845</v>
      </c>
      <c r="E6" s="35">
        <v>9.0021691973969631</v>
      </c>
      <c r="F6" s="35">
        <v>-11.930752174654613</v>
      </c>
      <c r="G6" t="s">
        <v>27</v>
      </c>
    </row>
    <row r="7" spans="1:7" x14ac:dyDescent="0.3">
      <c r="A7" t="s">
        <v>115</v>
      </c>
      <c r="B7" s="35">
        <v>6.0591767012796236</v>
      </c>
      <c r="C7" s="35">
        <v>5.925686152689531</v>
      </c>
      <c r="E7" s="35">
        <v>8.486238532110093</v>
      </c>
      <c r="F7" s="35">
        <v>5.3767009624958515</v>
      </c>
      <c r="G7" t="s">
        <v>178</v>
      </c>
    </row>
    <row r="8" spans="1:7" x14ac:dyDescent="0.3">
      <c r="A8" t="s">
        <v>138</v>
      </c>
      <c r="B8" s="35">
        <v>5.2377647352142471</v>
      </c>
      <c r="C8" s="35">
        <v>5.4495429129315704</v>
      </c>
      <c r="E8" s="35">
        <v>6.183115338882283</v>
      </c>
      <c r="F8" s="35">
        <v>-11.566646860764509</v>
      </c>
      <c r="G8" t="s">
        <v>149</v>
      </c>
    </row>
    <row r="9" spans="1:7" x14ac:dyDescent="0.3">
      <c r="A9" t="s">
        <v>149</v>
      </c>
      <c r="B9" s="35">
        <v>3.0086992850548842</v>
      </c>
      <c r="C9" s="35">
        <v>2.636016685896867</v>
      </c>
      <c r="E9" s="35">
        <v>4.5855379188712515</v>
      </c>
      <c r="F9" s="35">
        <v>-38.974159704682336</v>
      </c>
      <c r="G9" t="s">
        <v>189</v>
      </c>
    </row>
    <row r="10" spans="1:7" x14ac:dyDescent="0.3">
      <c r="A10" t="s">
        <v>156</v>
      </c>
      <c r="B10" s="35">
        <v>2.8874079364972407</v>
      </c>
      <c r="C10" s="35">
        <v>3.6311142900401485</v>
      </c>
      <c r="E10" s="35">
        <v>3.2818532818532815</v>
      </c>
      <c r="F10" s="35">
        <v>-38.389647735442125</v>
      </c>
      <c r="G10" t="s">
        <v>156</v>
      </c>
    </row>
    <row r="11" spans="1:7" x14ac:dyDescent="0.3">
      <c r="A11" t="s">
        <v>169</v>
      </c>
      <c r="B11" s="35">
        <v>2.8631496667857119</v>
      </c>
      <c r="C11" s="35">
        <v>2.7017996334950065</v>
      </c>
      <c r="E11" s="35">
        <v>0</v>
      </c>
      <c r="F11" s="35">
        <v>-19.878982025271398</v>
      </c>
      <c r="G11" t="s">
        <v>95</v>
      </c>
    </row>
    <row r="12" spans="1:7" x14ac:dyDescent="0.3">
      <c r="A12" t="s">
        <v>178</v>
      </c>
      <c r="B12" s="35">
        <v>2.139444620391771</v>
      </c>
      <c r="C12" s="35">
        <v>1.573047786612648</v>
      </c>
      <c r="E12" s="35">
        <v>-5.4838709677419359</v>
      </c>
      <c r="F12" s="35">
        <v>-19.110512129380052</v>
      </c>
      <c r="G12" t="s">
        <v>210</v>
      </c>
    </row>
    <row r="13" spans="1:7" x14ac:dyDescent="0.3">
      <c r="A13" t="s">
        <v>189</v>
      </c>
      <c r="B13" s="35">
        <v>2.116534032330883</v>
      </c>
      <c r="C13" s="35">
        <v>2.6871812006954197</v>
      </c>
      <c r="E13" s="35">
        <v>-6.2764456981664312</v>
      </c>
      <c r="F13" s="35">
        <v>-25.531711055757807</v>
      </c>
      <c r="G13" t="s">
        <v>138</v>
      </c>
    </row>
    <row r="14" spans="1:7" x14ac:dyDescent="0.3">
      <c r="A14" t="s">
        <v>210</v>
      </c>
      <c r="B14" s="35">
        <v>2.0221963167860491</v>
      </c>
      <c r="C14" s="35">
        <v>1.9369423459452122</v>
      </c>
      <c r="E14" s="35">
        <v>-6.6210045662100452</v>
      </c>
      <c r="F14" s="35">
        <v>-26.149131767109296</v>
      </c>
      <c r="G14" t="s">
        <v>250</v>
      </c>
    </row>
    <row r="15" spans="1:7" x14ac:dyDescent="0.3">
      <c r="A15" t="s">
        <v>221</v>
      </c>
      <c r="B15" s="35">
        <v>1.417761096473791</v>
      </c>
      <c r="C15" s="35">
        <v>1.9275447820026208</v>
      </c>
      <c r="E15" s="35">
        <v>-17.647058823529413</v>
      </c>
      <c r="F15" s="35">
        <v>-21.863117870722434</v>
      </c>
      <c r="G15" t="s">
        <v>239</v>
      </c>
    </row>
    <row r="16" spans="1:7" x14ac:dyDescent="0.3">
      <c r="A16" t="s">
        <v>227</v>
      </c>
      <c r="B16" s="35">
        <v>1.1960674649434311</v>
      </c>
      <c r="C16" s="35">
        <v>2.0403155493137168</v>
      </c>
      <c r="E16" s="35">
        <v>-18.796992481203006</v>
      </c>
      <c r="F16" s="35">
        <v>-30.886558627264058</v>
      </c>
      <c r="G16" t="s">
        <v>290</v>
      </c>
    </row>
    <row r="17" spans="1:7" x14ac:dyDescent="0.3">
      <c r="A17" t="s">
        <v>239</v>
      </c>
      <c r="B17" s="35">
        <v>1.1077943168264792</v>
      </c>
      <c r="C17" s="35">
        <v>1.0984708075117862</v>
      </c>
      <c r="E17" s="35">
        <v>-21.976744186046513</v>
      </c>
      <c r="F17" s="35">
        <v>-22.652670165791886</v>
      </c>
      <c r="G17" t="s">
        <v>79</v>
      </c>
    </row>
    <row r="18" spans="1:7" x14ac:dyDescent="0.3">
      <c r="A18" t="s">
        <v>244</v>
      </c>
      <c r="B18" s="35">
        <v>0.99863210312459982</v>
      </c>
      <c r="C18" s="35">
        <v>0.61188583003983521</v>
      </c>
      <c r="E18" s="35">
        <v>-25</v>
      </c>
      <c r="F18" s="35">
        <v>-62.030817858553931</v>
      </c>
      <c r="G18" t="s">
        <v>276</v>
      </c>
    </row>
    <row r="19" spans="1:7" x14ac:dyDescent="0.3">
      <c r="A19" t="s">
        <v>250</v>
      </c>
      <c r="B19" s="35">
        <v>0.97437383341307116</v>
      </c>
      <c r="C19" s="35">
        <v>1.0222461221996564</v>
      </c>
      <c r="E19" s="35">
        <v>-31.079478054567023</v>
      </c>
      <c r="F19" s="35">
        <v>-17.893719806763286</v>
      </c>
      <c r="G19" t="s">
        <v>169</v>
      </c>
    </row>
    <row r="20" spans="1:7" x14ac:dyDescent="0.3">
      <c r="A20" t="s">
        <v>263</v>
      </c>
      <c r="B20" s="35">
        <v>0.76278781426251485</v>
      </c>
      <c r="C20" s="35">
        <v>0.88754770568918084</v>
      </c>
      <c r="E20" s="35">
        <v>-34.765625</v>
      </c>
      <c r="F20" s="35">
        <v>-54.580348004094169</v>
      </c>
      <c r="G20" t="s">
        <v>227</v>
      </c>
    </row>
    <row r="21" spans="1:7" x14ac:dyDescent="0.3">
      <c r="A21" t="s">
        <v>276</v>
      </c>
      <c r="B21" s="35">
        <v>0.64756103313275337</v>
      </c>
      <c r="C21" s="35">
        <v>1.3214019077054804</v>
      </c>
      <c r="E21" s="35">
        <v>-47.115384615384613</v>
      </c>
      <c r="F21" s="35">
        <v>-39.280359820089956</v>
      </c>
      <c r="G21" t="s">
        <v>282</v>
      </c>
    </row>
    <row r="22" spans="1:7" x14ac:dyDescent="0.3">
      <c r="A22" t="s">
        <v>282</v>
      </c>
      <c r="B22" s="35">
        <v>0.54581106850939676</v>
      </c>
      <c r="C22" s="35">
        <v>0.69646390552315718</v>
      </c>
      <c r="E22" s="35">
        <v>-47.435897435897431</v>
      </c>
      <c r="F22" s="35">
        <v>-33.411764705882355</v>
      </c>
      <c r="G22" t="s">
        <v>263</v>
      </c>
    </row>
    <row r="23" spans="1:7" x14ac:dyDescent="0.3">
      <c r="A23" t="s">
        <v>290</v>
      </c>
      <c r="B23" s="35">
        <v>0.48853459835717605</v>
      </c>
      <c r="C23" s="35">
        <v>0.54766914309879444</v>
      </c>
      <c r="E23" s="35">
        <v>-60.449438202247194</v>
      </c>
      <c r="F23" s="35">
        <v>-43.011917659804979</v>
      </c>
      <c r="G23" t="s">
        <v>221</v>
      </c>
    </row>
    <row r="24" spans="1:7" x14ac:dyDescent="0.3">
      <c r="A24" t="s">
        <v>295</v>
      </c>
      <c r="B24" s="35">
        <v>0.47775314515205219</v>
      </c>
      <c r="C24" s="35">
        <v>0.86875257780399817</v>
      </c>
      <c r="E24" s="35">
        <v>-40.594059405940598</v>
      </c>
      <c r="F24" s="35">
        <v>-57.391826923076927</v>
      </c>
      <c r="G24" t="s">
        <v>295</v>
      </c>
    </row>
    <row r="25" spans="1:7" x14ac:dyDescent="0.3">
      <c r="A25" t="s">
        <v>303</v>
      </c>
      <c r="B25" s="35">
        <v>0.43327965068091612</v>
      </c>
      <c r="C25" s="35">
        <v>1.5041323177003119</v>
      </c>
      <c r="E25" s="35">
        <v>-61.29032258064516</v>
      </c>
      <c r="F25" s="35">
        <v>-77.68136063866713</v>
      </c>
      <c r="G25" t="s">
        <v>303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2020-08-03T07:09:30Z</dcterms:modified>
</cp:coreProperties>
</file>