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1\"/>
    </mc:Choice>
  </mc:AlternateContent>
  <xr:revisionPtr revIDLastSave="0" documentId="13_ncr:1_{040B9FB8-CC02-4EE2-B364-5BB1D815A500}" xr6:coauthVersionLast="47" xr6:coauthVersionMax="47" xr10:uidLastSave="{00000000-0000-0000-0000-000000000000}"/>
  <bookViews>
    <workbookView xWindow="-1032" yWindow="24" windowWidth="15612" windowHeight="1182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Registrations!$E$371</definedName>
    <definedName name="CntPeriodPrevYear">Registrations!$F$371</definedName>
    <definedName name="CntPrevYear">Registrations!#REF!</definedName>
    <definedName name="CntPrevYearAck">Registrations!$K$371</definedName>
    <definedName name="CntYearAck">Registrations!$J$371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1" i="3" l="1"/>
  <c r="N368" i="3" s="1"/>
  <c r="J371" i="3"/>
  <c r="M368" i="3" s="1"/>
  <c r="F371" i="3"/>
  <c r="I368" i="3" s="1"/>
  <c r="E371" i="3"/>
  <c r="H368" i="3" s="1"/>
  <c r="C369" i="3"/>
  <c r="L369" i="3"/>
  <c r="G369" i="3"/>
  <c r="C368" i="3"/>
  <c r="L368" i="3"/>
  <c r="G368" i="3"/>
  <c r="I367" i="3"/>
  <c r="H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M359" i="3"/>
  <c r="C359" i="3"/>
  <c r="L359" i="3"/>
  <c r="G359" i="3"/>
  <c r="I358" i="3"/>
  <c r="H358" i="3"/>
  <c r="N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C356" i="3"/>
  <c r="L356" i="3"/>
  <c r="G356" i="3"/>
  <c r="H355" i="3"/>
  <c r="N355" i="3"/>
  <c r="C355" i="3"/>
  <c r="L355" i="3"/>
  <c r="G355" i="3"/>
  <c r="I354" i="3"/>
  <c r="C354" i="3"/>
  <c r="L354" i="3"/>
  <c r="G354" i="3"/>
  <c r="I353" i="3"/>
  <c r="M353" i="3"/>
  <c r="C353" i="3"/>
  <c r="L353" i="3"/>
  <c r="G353" i="3"/>
  <c r="I352" i="3"/>
  <c r="H352" i="3"/>
  <c r="N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N348" i="3"/>
  <c r="M348" i="3"/>
  <c r="C348" i="3"/>
  <c r="L348" i="3"/>
  <c r="G348" i="3"/>
  <c r="I347" i="3"/>
  <c r="H347" i="3"/>
  <c r="C347" i="3"/>
  <c r="L347" i="3"/>
  <c r="G347" i="3"/>
  <c r="I346" i="3"/>
  <c r="H346" i="3"/>
  <c r="M346" i="3"/>
  <c r="C346" i="3"/>
  <c r="L346" i="3"/>
  <c r="G346" i="3"/>
  <c r="I345" i="3"/>
  <c r="N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C343" i="3"/>
  <c r="L343" i="3"/>
  <c r="G343" i="3"/>
  <c r="I342" i="3"/>
  <c r="H342" i="3"/>
  <c r="M342" i="3"/>
  <c r="C342" i="3"/>
  <c r="L342" i="3"/>
  <c r="G342" i="3"/>
  <c r="I341" i="3"/>
  <c r="N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H335" i="3" l="1"/>
  <c r="H341" i="3"/>
  <c r="H345" i="3"/>
  <c r="H353" i="3"/>
  <c r="M369" i="3"/>
  <c r="N369" i="3"/>
  <c r="H369" i="3"/>
  <c r="I369" i="3"/>
  <c r="N342" i="3"/>
  <c r="N343" i="3"/>
  <c r="N346" i="3"/>
  <c r="N347" i="3"/>
  <c r="N350" i="3"/>
  <c r="N353" i="3"/>
  <c r="N354" i="3"/>
  <c r="N356" i="3"/>
  <c r="N359" i="3"/>
  <c r="N361" i="3"/>
  <c r="N363" i="3"/>
  <c r="N365" i="3"/>
  <c r="N367" i="3"/>
  <c r="M339" i="3"/>
  <c r="M341" i="3"/>
  <c r="M343" i="3"/>
  <c r="M345" i="3"/>
  <c r="M347" i="3"/>
  <c r="M352" i="3"/>
  <c r="M354" i="3"/>
  <c r="M355" i="3"/>
  <c r="M356" i="3"/>
  <c r="M358" i="3"/>
  <c r="I355" i="3"/>
  <c r="H348" i="3"/>
  <c r="H354" i="3"/>
  <c r="H3" i="3"/>
  <c r="H4" i="3"/>
  <c r="E372" i="3"/>
  <c r="G372" i="3"/>
  <c r="J372" i="3"/>
  <c r="L372" i="3"/>
</calcChain>
</file>

<file path=xl/sharedStrings.xml><?xml version="1.0" encoding="utf-8"?>
<sst xmlns="http://schemas.openxmlformats.org/spreadsheetml/2006/main" count="477" uniqueCount="413">
  <si>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</si>
  <si>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</si>
  <si>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</si>
  <si>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</si>
  <si>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</si>
  <si>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</si>
  <si>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Perioden</t>
  </si>
  <si>
    <t>%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</si>
  <si>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</si>
  <si>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</si>
  <si>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</si>
  <si>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</si>
  <si>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</si>
  <si>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Sorterade ack. från årets början</t>
  </si>
  <si>
    <t>Tryck på plustecknet till vänster om varje fabrikat för att expandera och se utvecklingen för varje fabrikats olika modeller.</t>
  </si>
  <si>
    <t>Tabellen rankar de olika fabrikaten efter de ackumulerade registreringarna från årets början.</t>
  </si>
  <si>
    <t>Källa: BIL Sweden</t>
  </si>
  <si>
    <t xml:space="preserve">Förändring  +/-  </t>
  </si>
  <si>
    <t>Antal</t>
  </si>
  <si>
    <t>Förändr.</t>
  </si>
  <si>
    <t>Marknadsandel %</t>
  </si>
  <si>
    <t>1(1)</t>
  </si>
  <si>
    <t>Volvo</t>
  </si>
  <si>
    <t>S/V60</t>
  </si>
  <si>
    <t>XC40</t>
  </si>
  <si>
    <t>XC60</t>
  </si>
  <si>
    <t>S/V90</t>
  </si>
  <si>
    <t>XC90N</t>
  </si>
  <si>
    <t>ÖVRIGA</t>
  </si>
  <si>
    <t>V40N</t>
  </si>
  <si>
    <t>2(2)</t>
  </si>
  <si>
    <t>VW</t>
  </si>
  <si>
    <t>Tiguan</t>
  </si>
  <si>
    <t>Passat</t>
  </si>
  <si>
    <t>T-roc</t>
  </si>
  <si>
    <t>Golf</t>
  </si>
  <si>
    <t>Id.4</t>
  </si>
  <si>
    <t>Id.3</t>
  </si>
  <si>
    <t>T-cross</t>
  </si>
  <si>
    <t>Arteon</t>
  </si>
  <si>
    <t>Touareg</t>
  </si>
  <si>
    <t>Multivan</t>
  </si>
  <si>
    <t>Caravelle</t>
  </si>
  <si>
    <t>Touran</t>
  </si>
  <si>
    <t>Sharan</t>
  </si>
  <si>
    <t>Polo</t>
  </si>
  <si>
    <t>Caddy</t>
  </si>
  <si>
    <t>Kombi</t>
  </si>
  <si>
    <t>UP!</t>
  </si>
  <si>
    <t>Crafter</t>
  </si>
  <si>
    <t>3(3)</t>
  </si>
  <si>
    <t>Kia</t>
  </si>
  <si>
    <t>Ceed</t>
  </si>
  <si>
    <t>Niro</t>
  </si>
  <si>
    <t>Sorento</t>
  </si>
  <si>
    <t>Picanto</t>
  </si>
  <si>
    <t>Stonic</t>
  </si>
  <si>
    <t>RIO</t>
  </si>
  <si>
    <t>Soul</t>
  </si>
  <si>
    <t>Optima</t>
  </si>
  <si>
    <t>Stinger</t>
  </si>
  <si>
    <t>Sportage</t>
  </si>
  <si>
    <t>4(5)</t>
  </si>
  <si>
    <t>Toyota</t>
  </si>
  <si>
    <t>Rav 4</t>
  </si>
  <si>
    <t>Corolla</t>
  </si>
  <si>
    <t>Yaris</t>
  </si>
  <si>
    <t>C-hr</t>
  </si>
  <si>
    <t>Aygo</t>
  </si>
  <si>
    <t>Camry</t>
  </si>
  <si>
    <t>Proace verso</t>
  </si>
  <si>
    <t>Proace city</t>
  </si>
  <si>
    <t>Landcruiser</t>
  </si>
  <si>
    <t>Mirai</t>
  </si>
  <si>
    <t>Supra</t>
  </si>
  <si>
    <t>Prius</t>
  </si>
  <si>
    <t>Verso</t>
  </si>
  <si>
    <t>5(6)</t>
  </si>
  <si>
    <t>Mercedes</t>
  </si>
  <si>
    <t>E-klass</t>
  </si>
  <si>
    <t>A-klass</t>
  </si>
  <si>
    <t>GLC</t>
  </si>
  <si>
    <t>CLA</t>
  </si>
  <si>
    <t>C-klass</t>
  </si>
  <si>
    <t>GLE</t>
  </si>
  <si>
    <t>GLA</t>
  </si>
  <si>
    <t>EQ</t>
  </si>
  <si>
    <t>GLB</t>
  </si>
  <si>
    <t>B-klass</t>
  </si>
  <si>
    <t>V-klass</t>
  </si>
  <si>
    <t>108-314</t>
  </si>
  <si>
    <t>G wagon</t>
  </si>
  <si>
    <t>Cl/s280-600</t>
  </si>
  <si>
    <t>GT</t>
  </si>
  <si>
    <t>Vito</t>
  </si>
  <si>
    <t>Sprinter</t>
  </si>
  <si>
    <t>CLS</t>
  </si>
  <si>
    <t>SLK</t>
  </si>
  <si>
    <t>Citan</t>
  </si>
  <si>
    <t>GL</t>
  </si>
  <si>
    <t>6(7)</t>
  </si>
  <si>
    <t>BMW</t>
  </si>
  <si>
    <t>3-serie</t>
  </si>
  <si>
    <t>5-serie</t>
  </si>
  <si>
    <t>X1</t>
  </si>
  <si>
    <t>1-serie</t>
  </si>
  <si>
    <t>X3</t>
  </si>
  <si>
    <t>X5</t>
  </si>
  <si>
    <t>I3</t>
  </si>
  <si>
    <t>2-serie</t>
  </si>
  <si>
    <t>4-serie</t>
  </si>
  <si>
    <t>X2</t>
  </si>
  <si>
    <t>X4</t>
  </si>
  <si>
    <t>X7</t>
  </si>
  <si>
    <t>X6</t>
  </si>
  <si>
    <t>8-serie</t>
  </si>
  <si>
    <t>6-serie</t>
  </si>
  <si>
    <t>Z4</t>
  </si>
  <si>
    <t>7-serie</t>
  </si>
  <si>
    <t>I8</t>
  </si>
  <si>
    <t>7(4)</t>
  </si>
  <si>
    <t>Audi</t>
  </si>
  <si>
    <t>A3</t>
  </si>
  <si>
    <t>A6</t>
  </si>
  <si>
    <t>A4</t>
  </si>
  <si>
    <t>E-tron</t>
  </si>
  <si>
    <t>Q3</t>
  </si>
  <si>
    <t>A5</t>
  </si>
  <si>
    <t>Q2</t>
  </si>
  <si>
    <t>Q5</t>
  </si>
  <si>
    <t>A1</t>
  </si>
  <si>
    <t>Q8</t>
  </si>
  <si>
    <t>Q7</t>
  </si>
  <si>
    <t>A7</t>
  </si>
  <si>
    <t>S6</t>
  </si>
  <si>
    <t>E-tron gt</t>
  </si>
  <si>
    <t>S3</t>
  </si>
  <si>
    <t>A8</t>
  </si>
  <si>
    <t>TT</t>
  </si>
  <si>
    <t>R8</t>
  </si>
  <si>
    <t>S5</t>
  </si>
  <si>
    <t>8(8)</t>
  </si>
  <si>
    <t>Skoda</t>
  </si>
  <si>
    <t>Octavia</t>
  </si>
  <si>
    <t>Superb</t>
  </si>
  <si>
    <t>Kamiq</t>
  </si>
  <si>
    <t>Kodiaq</t>
  </si>
  <si>
    <t>Karoq</t>
  </si>
  <si>
    <t>Enyaq</t>
  </si>
  <si>
    <t>Fabia</t>
  </si>
  <si>
    <t>Scala</t>
  </si>
  <si>
    <t>Citigo</t>
  </si>
  <si>
    <t>9(11)</t>
  </si>
  <si>
    <t>Peugeot</t>
  </si>
  <si>
    <t>Rifter</t>
  </si>
  <si>
    <t>Boxer</t>
  </si>
  <si>
    <t>Expert</t>
  </si>
  <si>
    <t>10(9)</t>
  </si>
  <si>
    <t>Seat</t>
  </si>
  <si>
    <t>Leon</t>
  </si>
  <si>
    <t>Arona</t>
  </si>
  <si>
    <t>Ibiza</t>
  </si>
  <si>
    <t>Ateca</t>
  </si>
  <si>
    <t>Tarraco</t>
  </si>
  <si>
    <t>Cupra formentor</t>
  </si>
  <si>
    <t>MII</t>
  </si>
  <si>
    <t>Alhambra</t>
  </si>
  <si>
    <t>11(12)</t>
  </si>
  <si>
    <t>Hyundai</t>
  </si>
  <si>
    <t>Tucson</t>
  </si>
  <si>
    <t>Kona</t>
  </si>
  <si>
    <t>I20</t>
  </si>
  <si>
    <t>I30</t>
  </si>
  <si>
    <t>I10</t>
  </si>
  <si>
    <t>Ioniq</t>
  </si>
  <si>
    <t>Santa fe</t>
  </si>
  <si>
    <t>Nexo</t>
  </si>
  <si>
    <t>12(17)</t>
  </si>
  <si>
    <t>Nissan</t>
  </si>
  <si>
    <t>Qashqai</t>
  </si>
  <si>
    <t>Leaf</t>
  </si>
  <si>
    <t>Juke</t>
  </si>
  <si>
    <t>X-trail</t>
  </si>
  <si>
    <t>Micra</t>
  </si>
  <si>
    <t>Nv200</t>
  </si>
  <si>
    <t>Nv300</t>
  </si>
  <si>
    <t>370 z</t>
  </si>
  <si>
    <t>Gt-r</t>
  </si>
  <si>
    <t>13(10)</t>
  </si>
  <si>
    <t>Renault</t>
  </si>
  <si>
    <t>Captur</t>
  </si>
  <si>
    <t>Clio</t>
  </si>
  <si>
    <t>ZOE</t>
  </si>
  <si>
    <t>Megane</t>
  </si>
  <si>
    <t>Trafic</t>
  </si>
  <si>
    <t>Kadjar</t>
  </si>
  <si>
    <t>Master</t>
  </si>
  <si>
    <t>Koleos</t>
  </si>
  <si>
    <t>Scenic</t>
  </si>
  <si>
    <t>14(13)</t>
  </si>
  <si>
    <t>Ford</t>
  </si>
  <si>
    <t>Focus</t>
  </si>
  <si>
    <t>Kuga</t>
  </si>
  <si>
    <t>Fiesta</t>
  </si>
  <si>
    <t>Puma</t>
  </si>
  <si>
    <t>Explorer</t>
  </si>
  <si>
    <t>Transit</t>
  </si>
  <si>
    <t>Mustang</t>
  </si>
  <si>
    <t>Transit custom</t>
  </si>
  <si>
    <t>Tourneo custom</t>
  </si>
  <si>
    <t>Mondeo</t>
  </si>
  <si>
    <t>S-max</t>
  </si>
  <si>
    <t>Tourneo connect</t>
  </si>
  <si>
    <t>Galaxy</t>
  </si>
  <si>
    <t>Ecosport</t>
  </si>
  <si>
    <t>Edge</t>
  </si>
  <si>
    <t>15(15)</t>
  </si>
  <si>
    <t>Fiat</t>
  </si>
  <si>
    <t>Ducato</t>
  </si>
  <si>
    <t>Tipo</t>
  </si>
  <si>
    <t>Panda</t>
  </si>
  <si>
    <t>500x</t>
  </si>
  <si>
    <t>Abarth</t>
  </si>
  <si>
    <t>Coupe</t>
  </si>
  <si>
    <t>Talento</t>
  </si>
  <si>
    <t>16(21)</t>
  </si>
  <si>
    <t>Opel</t>
  </si>
  <si>
    <t>Grandland x</t>
  </si>
  <si>
    <t>Corsa</t>
  </si>
  <si>
    <t>Astra</t>
  </si>
  <si>
    <t>Mokka</t>
  </si>
  <si>
    <t>Insignia</t>
  </si>
  <si>
    <t>Crossland x</t>
  </si>
  <si>
    <t>Zafira</t>
  </si>
  <si>
    <t>Combo</t>
  </si>
  <si>
    <t>17(20)</t>
  </si>
  <si>
    <t>Citroen</t>
  </si>
  <si>
    <t>C3</t>
  </si>
  <si>
    <t>C5 aircross</t>
  </si>
  <si>
    <t>C3 aircross</t>
  </si>
  <si>
    <t>C4</t>
  </si>
  <si>
    <t>C1</t>
  </si>
  <si>
    <t>Jumper</t>
  </si>
  <si>
    <t>Berlingo</t>
  </si>
  <si>
    <t>C4 spacetourer</t>
  </si>
  <si>
    <t>C4 picasso</t>
  </si>
  <si>
    <t>C4 cactus</t>
  </si>
  <si>
    <t>Jumpy</t>
  </si>
  <si>
    <t>18(14)</t>
  </si>
  <si>
    <t>Tesla</t>
  </si>
  <si>
    <t>Model 3</t>
  </si>
  <si>
    <t>Model x</t>
  </si>
  <si>
    <t>Model s</t>
  </si>
  <si>
    <t>19(18)</t>
  </si>
  <si>
    <t>Mini</t>
  </si>
  <si>
    <t>Hatch</t>
  </si>
  <si>
    <t>Countryman</t>
  </si>
  <si>
    <t>Clubman</t>
  </si>
  <si>
    <t>20(19)</t>
  </si>
  <si>
    <t>Porsche</t>
  </si>
  <si>
    <t>Taycan</t>
  </si>
  <si>
    <t>Cayenne</t>
  </si>
  <si>
    <t>Macan</t>
  </si>
  <si>
    <t>Panamera</t>
  </si>
  <si>
    <t>21(27)</t>
  </si>
  <si>
    <t>Subaru</t>
  </si>
  <si>
    <t>Outback</t>
  </si>
  <si>
    <t>XV</t>
  </si>
  <si>
    <t>Forester</t>
  </si>
  <si>
    <t>Impreza</t>
  </si>
  <si>
    <t>Levorg</t>
  </si>
  <si>
    <t>22(28)</t>
  </si>
  <si>
    <t>Mazda</t>
  </si>
  <si>
    <t>Cx-5</t>
  </si>
  <si>
    <t>Cx-30</t>
  </si>
  <si>
    <t>Mx-30</t>
  </si>
  <si>
    <t>Mazda3</t>
  </si>
  <si>
    <t>Cx-3</t>
  </si>
  <si>
    <t>MX5</t>
  </si>
  <si>
    <t>Mazda2</t>
  </si>
  <si>
    <t>Mazda6</t>
  </si>
  <si>
    <t>23(39)</t>
  </si>
  <si>
    <t>Polestar</t>
  </si>
  <si>
    <t>24(22)</t>
  </si>
  <si>
    <t>Dacia</t>
  </si>
  <si>
    <t>Duster</t>
  </si>
  <si>
    <t>Sandero</t>
  </si>
  <si>
    <t>Logan</t>
  </si>
  <si>
    <t>Spring</t>
  </si>
  <si>
    <t>Lodgy</t>
  </si>
  <si>
    <t>25(16)</t>
  </si>
  <si>
    <t>Mitsubishi</t>
  </si>
  <si>
    <t>Outlander</t>
  </si>
  <si>
    <t>Eclipse</t>
  </si>
  <si>
    <t>Space star</t>
  </si>
  <si>
    <t>ASX</t>
  </si>
  <si>
    <t>26(23)</t>
  </si>
  <si>
    <t>Suzuki</t>
  </si>
  <si>
    <t>Vitara</t>
  </si>
  <si>
    <t>Swift</t>
  </si>
  <si>
    <t>Swace</t>
  </si>
  <si>
    <t>S-cross</t>
  </si>
  <si>
    <t>Across</t>
  </si>
  <si>
    <t>Jimny</t>
  </si>
  <si>
    <t>Ignis</t>
  </si>
  <si>
    <t>27(24)</t>
  </si>
  <si>
    <t>Lexus</t>
  </si>
  <si>
    <t>Nx300h</t>
  </si>
  <si>
    <t>Ux ev</t>
  </si>
  <si>
    <t>Ct200h</t>
  </si>
  <si>
    <t>28(25)</t>
  </si>
  <si>
    <t>Honda</t>
  </si>
  <si>
    <t>Cr-v</t>
  </si>
  <si>
    <t>Jazz</t>
  </si>
  <si>
    <t>Civic</t>
  </si>
  <si>
    <t>Hr-v</t>
  </si>
  <si>
    <t>E</t>
  </si>
  <si>
    <t>29(26)</t>
  </si>
  <si>
    <t>Land Rover</t>
  </si>
  <si>
    <t>Discvry</t>
  </si>
  <si>
    <t>Evoque</t>
  </si>
  <si>
    <t>Velar</t>
  </si>
  <si>
    <t>Defender</t>
  </si>
  <si>
    <t>Discovery</t>
  </si>
  <si>
    <t>30(29)</t>
  </si>
  <si>
    <t>Jeep</t>
  </si>
  <si>
    <t>Renegade</t>
  </si>
  <si>
    <t>Compass</t>
  </si>
  <si>
    <t>Wrangler</t>
  </si>
  <si>
    <t>Gladiator</t>
  </si>
  <si>
    <t>Grand cherokee</t>
  </si>
  <si>
    <t>Cherokee</t>
  </si>
  <si>
    <t>31(44)</t>
  </si>
  <si>
    <t>Kabe</t>
  </si>
  <si>
    <t>Husbil</t>
  </si>
  <si>
    <t>32(30)</t>
  </si>
  <si>
    <t>Jaguar</t>
  </si>
  <si>
    <t>F-pace</t>
  </si>
  <si>
    <t>I-pace</t>
  </si>
  <si>
    <t>F</t>
  </si>
  <si>
    <t>E-pace</t>
  </si>
  <si>
    <t>XE</t>
  </si>
  <si>
    <t>XF</t>
  </si>
  <si>
    <t>33(32)</t>
  </si>
  <si>
    <t>DS</t>
  </si>
  <si>
    <t>34(33)</t>
  </si>
  <si>
    <t>LR / Land Rover</t>
  </si>
  <si>
    <t>/ range rover</t>
  </si>
  <si>
    <t>35(50)</t>
  </si>
  <si>
    <t>Lynk</t>
  </si>
  <si>
    <t>&amp; co 01</t>
  </si>
  <si>
    <t>36(34)</t>
  </si>
  <si>
    <t>Ferrari</t>
  </si>
  <si>
    <t>Portofino</t>
  </si>
  <si>
    <t>37(31)</t>
  </si>
  <si>
    <t>Alfa Romeo</t>
  </si>
  <si>
    <t>Stelvio</t>
  </si>
  <si>
    <t>Giulietta</t>
  </si>
  <si>
    <t>Giulia</t>
  </si>
  <si>
    <t>38(51)</t>
  </si>
  <si>
    <t>Maxus</t>
  </si>
  <si>
    <t>Euniq</t>
  </si>
  <si>
    <t>39(37)</t>
  </si>
  <si>
    <t>Lamborghini</t>
  </si>
  <si>
    <t>40(35)</t>
  </si>
  <si>
    <t>Iveco</t>
  </si>
  <si>
    <t>Daily</t>
  </si>
  <si>
    <t>41(41)</t>
  </si>
  <si>
    <t>Chevrolet</t>
  </si>
  <si>
    <t>Övriga</t>
  </si>
  <si>
    <t>Camaro</t>
  </si>
  <si>
    <t>Corvette</t>
  </si>
  <si>
    <t>42(52)</t>
  </si>
  <si>
    <t>Mg</t>
  </si>
  <si>
    <t>EHS</t>
  </si>
  <si>
    <t>Zs ev</t>
  </si>
  <si>
    <t>43(36)</t>
  </si>
  <si>
    <t>Bentley</t>
  </si>
  <si>
    <t>Bentayga</t>
  </si>
  <si>
    <t>Flying spur</t>
  </si>
  <si>
    <t>Continental</t>
  </si>
  <si>
    <t>44(43)</t>
  </si>
  <si>
    <t>Mclaren</t>
  </si>
  <si>
    <t>45(42)</t>
  </si>
  <si>
    <t>Dodge</t>
  </si>
  <si>
    <t>Durango</t>
  </si>
  <si>
    <t>Charger</t>
  </si>
  <si>
    <t>Challenger</t>
  </si>
  <si>
    <t>46(49)</t>
  </si>
  <si>
    <t>Cadillac</t>
  </si>
  <si>
    <t>SRX</t>
  </si>
  <si>
    <t>47(38)</t>
  </si>
  <si>
    <t>Alpine</t>
  </si>
  <si>
    <t>A110</t>
  </si>
  <si>
    <t>48(40)</t>
  </si>
  <si>
    <t>Morgan</t>
  </si>
  <si>
    <t>49(53)</t>
  </si>
  <si>
    <t>Nevs</t>
  </si>
  <si>
    <t>50(45)</t>
  </si>
  <si>
    <t>Rolls-royce</t>
  </si>
  <si>
    <t>Cullinan</t>
  </si>
  <si>
    <t>Dawn</t>
  </si>
  <si>
    <t>51(46)</t>
  </si>
  <si>
    <t>Smart</t>
  </si>
  <si>
    <t>52(47)</t>
  </si>
  <si>
    <t>Amatörbygge</t>
  </si>
  <si>
    <t>53(48)</t>
  </si>
  <si>
    <t>Lotus</t>
  </si>
  <si>
    <t>Fabrikat</t>
  </si>
  <si>
    <t>Personbilar nyregistreringar maj 2021</t>
  </si>
  <si>
    <t>2021-05-01 -&gt; 2021-05-31</t>
  </si>
  <si>
    <t>maj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</si>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</sst>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3" fillId="0" borderId="13" applyNumberFormat="0" applyFill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5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" fontId="5" fillId="0" borderId="0" xfId="0" applyNumberFormat="1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3" xfId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al" xfId="0" builtinId="0"/>
    <cellStyle name="Rubrik 1" xfId="1" builtinId="16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Hyundai</c:v>
                </c:pt>
                <c:pt idx="11">
                  <c:v>Nissan</c:v>
                </c:pt>
                <c:pt idx="12">
                  <c:v>Renault</c:v>
                </c:pt>
                <c:pt idx="13">
                  <c:v>Ford</c:v>
                </c:pt>
                <c:pt idx="14">
                  <c:v>Fiat</c:v>
                </c:pt>
                <c:pt idx="15">
                  <c:v>Opel</c:v>
                </c:pt>
                <c:pt idx="16">
                  <c:v>Citroen</c:v>
                </c:pt>
                <c:pt idx="17">
                  <c:v>Tesla</c:v>
                </c:pt>
                <c:pt idx="18">
                  <c:v>Mini</c:v>
                </c:pt>
                <c:pt idx="19">
                  <c:v>Porsche</c:v>
                </c:pt>
                <c:pt idx="20">
                  <c:v>Subaru</c:v>
                </c:pt>
                <c:pt idx="21">
                  <c:v>Mazda</c:v>
                </c:pt>
                <c:pt idx="22">
                  <c:v>Polestar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18.072480136321307</c:v>
                </c:pt>
                <c:pt idx="1">
                  <c:v>14.047236917711864</c:v>
                </c:pt>
                <c:pt idx="2">
                  <c:v>9.4691791000416092</c:v>
                </c:pt>
                <c:pt idx="3">
                  <c:v>6.8111117715825547</c:v>
                </c:pt>
                <c:pt idx="4">
                  <c:v>6.5991004378925675</c:v>
                </c:pt>
                <c:pt idx="5">
                  <c:v>6.3841169827022526</c:v>
                </c:pt>
                <c:pt idx="6">
                  <c:v>7.0132160336047873</c:v>
                </c:pt>
                <c:pt idx="7">
                  <c:v>5.1249281737304084</c:v>
                </c:pt>
                <c:pt idx="8">
                  <c:v>2.6342903564564386</c:v>
                </c:pt>
                <c:pt idx="9">
                  <c:v>3.1068576750084209</c:v>
                </c:pt>
                <c:pt idx="10">
                  <c:v>2.2360260754126298</c:v>
                </c:pt>
                <c:pt idx="11">
                  <c:v>1.21460698646694</c:v>
                </c:pt>
                <c:pt idx="12">
                  <c:v>2.7799243099724582</c:v>
                </c:pt>
                <c:pt idx="13">
                  <c:v>1.9457488755473658</c:v>
                </c:pt>
                <c:pt idx="14">
                  <c:v>1.747607442192237</c:v>
                </c:pt>
                <c:pt idx="15">
                  <c:v>0.72816976758009866</c:v>
                </c:pt>
                <c:pt idx="16">
                  <c:v>0.76284451841724621</c:v>
                </c:pt>
                <c:pt idx="17">
                  <c:v>1.8952228100418078</c:v>
                </c:pt>
                <c:pt idx="18">
                  <c:v>1.1690344567952604</c:v>
                </c:pt>
                <c:pt idx="19">
                  <c:v>0.83714755592541945</c:v>
                </c:pt>
                <c:pt idx="20">
                  <c:v>0.39331074520993087</c:v>
                </c:pt>
                <c:pt idx="21">
                  <c:v>0.34278467970437299</c:v>
                </c:pt>
                <c:pt idx="22">
                  <c:v>5.9442430006538668E-3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DF-A8BC-F3411C26B2F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Hyundai</c:v>
                </c:pt>
                <c:pt idx="11">
                  <c:v>Nissan</c:v>
                </c:pt>
                <c:pt idx="12">
                  <c:v>Renault</c:v>
                </c:pt>
                <c:pt idx="13">
                  <c:v>Ford</c:v>
                </c:pt>
                <c:pt idx="14">
                  <c:v>Fiat</c:v>
                </c:pt>
                <c:pt idx="15">
                  <c:v>Opel</c:v>
                </c:pt>
                <c:pt idx="16">
                  <c:v>Citroen</c:v>
                </c:pt>
                <c:pt idx="17">
                  <c:v>Tesla</c:v>
                </c:pt>
                <c:pt idx="18">
                  <c:v>Mini</c:v>
                </c:pt>
                <c:pt idx="19">
                  <c:v>Porsche</c:v>
                </c:pt>
                <c:pt idx="20">
                  <c:v>Subaru</c:v>
                </c:pt>
                <c:pt idx="21">
                  <c:v>Mazda</c:v>
                </c:pt>
                <c:pt idx="22">
                  <c:v>Polestar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19.361922549391544</c:v>
                </c:pt>
                <c:pt idx="1">
                  <c:v>12.57332127119386</c:v>
                </c:pt>
                <c:pt idx="2">
                  <c:v>8.7781247264131661</c:v>
                </c:pt>
                <c:pt idx="3">
                  <c:v>8.6395073977879591</c:v>
                </c:pt>
                <c:pt idx="4">
                  <c:v>6.4559196894971835</c:v>
                </c:pt>
                <c:pt idx="5">
                  <c:v>5.8700790848338045</c:v>
                </c:pt>
                <c:pt idx="6">
                  <c:v>5.7847199929961768</c:v>
                </c:pt>
                <c:pt idx="7">
                  <c:v>4.4138675693816207</c:v>
                </c:pt>
                <c:pt idx="8">
                  <c:v>3.3873697726675811</c:v>
                </c:pt>
                <c:pt idx="9">
                  <c:v>3.2896080777424341</c:v>
                </c:pt>
                <c:pt idx="10">
                  <c:v>2.3192867773659787</c:v>
                </c:pt>
                <c:pt idx="11">
                  <c:v>2.1952607464907929</c:v>
                </c:pt>
                <c:pt idx="12">
                  <c:v>2.0048443108530072</c:v>
                </c:pt>
                <c:pt idx="13">
                  <c:v>1.7028044474275541</c:v>
                </c:pt>
                <c:pt idx="14">
                  <c:v>1.6539235999649811</c:v>
                </c:pt>
                <c:pt idx="15">
                  <c:v>1.3577202556395365</c:v>
                </c:pt>
                <c:pt idx="16">
                  <c:v>1.3533428663145302</c:v>
                </c:pt>
                <c:pt idx="17">
                  <c:v>1.1658446902267487</c:v>
                </c:pt>
                <c:pt idx="18">
                  <c:v>0.95791869728893675</c:v>
                </c:pt>
                <c:pt idx="19">
                  <c:v>0.84994309393877487</c:v>
                </c:pt>
                <c:pt idx="20">
                  <c:v>0.80325094113870499</c:v>
                </c:pt>
                <c:pt idx="21">
                  <c:v>0.76969095631365447</c:v>
                </c:pt>
                <c:pt idx="22">
                  <c:v>0.7215396737385823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DF-A8BC-F3411C26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8592384"/>
        <c:axId val="209490304"/>
        <c:axId val="0"/>
      </c:bar3DChart>
      <c:catAx>
        <c:axId val="5185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09490304"/>
        <c:crosses val="autoZero"/>
        <c:auto val="0"/>
        <c:lblAlgn val="ctr"/>
        <c:lblOffset val="100"/>
        <c:noMultiLvlLbl val="0"/>
      </c:catAx>
      <c:valAx>
        <c:axId val="20949030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51859238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Polestar</c:v>
                </c:pt>
                <c:pt idx="1">
                  <c:v>Toyota</c:v>
                </c:pt>
                <c:pt idx="2">
                  <c:v>Tesla</c:v>
                </c:pt>
                <c:pt idx="3">
                  <c:v>Porsche</c:v>
                </c:pt>
                <c:pt idx="4">
                  <c:v>VW</c:v>
                </c:pt>
                <c:pt idx="5">
                  <c:v>Peugeot</c:v>
                </c:pt>
                <c:pt idx="6">
                  <c:v>Skoda</c:v>
                </c:pt>
                <c:pt idx="7">
                  <c:v>Mini</c:v>
                </c:pt>
                <c:pt idx="8">
                  <c:v>Citroen</c:v>
                </c:pt>
                <c:pt idx="9">
                  <c:v>Opel</c:v>
                </c:pt>
                <c:pt idx="10">
                  <c:v>Hyundai</c:v>
                </c:pt>
                <c:pt idx="11">
                  <c:v>Audi</c:v>
                </c:pt>
                <c:pt idx="12">
                  <c:v>Seat</c:v>
                </c:pt>
                <c:pt idx="13">
                  <c:v>Mercedes</c:v>
                </c:pt>
                <c:pt idx="14">
                  <c:v>Subaru</c:v>
                </c:pt>
                <c:pt idx="15">
                  <c:v>BMW</c:v>
                </c:pt>
                <c:pt idx="16">
                  <c:v>Nissan</c:v>
                </c:pt>
                <c:pt idx="17">
                  <c:v>Kia</c:v>
                </c:pt>
                <c:pt idx="18">
                  <c:v>Fiat</c:v>
                </c:pt>
                <c:pt idx="19">
                  <c:v>Mazda</c:v>
                </c:pt>
                <c:pt idx="20">
                  <c:v>Volvo</c:v>
                </c:pt>
                <c:pt idx="21">
                  <c:v>Renault</c:v>
                </c:pt>
                <c:pt idx="22">
                  <c:v>Ford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0</c:v>
                </c:pt>
                <c:pt idx="1">
                  <c:v>121.35465663217309</c:v>
                </c:pt>
                <c:pt idx="2">
                  <c:v>109.1743119266055</c:v>
                </c:pt>
                <c:pt idx="3">
                  <c:v>105.98290598290599</c:v>
                </c:pt>
                <c:pt idx="4">
                  <c:v>103.73993095512081</c:v>
                </c:pt>
                <c:pt idx="5">
                  <c:v>97.260273972602747</c:v>
                </c:pt>
                <c:pt idx="6">
                  <c:v>79.396984924623112</c:v>
                </c:pt>
                <c:pt idx="7">
                  <c:v>65.865384615384613</c:v>
                </c:pt>
                <c:pt idx="8">
                  <c:v>63.716814159292035</c:v>
                </c:pt>
                <c:pt idx="9">
                  <c:v>62.393162393162392</c:v>
                </c:pt>
                <c:pt idx="10">
                  <c:v>60.189573459715639</c:v>
                </c:pt>
                <c:pt idx="11">
                  <c:v>56.715063520871148</c:v>
                </c:pt>
                <c:pt idx="12">
                  <c:v>53.944954128440372</c:v>
                </c:pt>
                <c:pt idx="13">
                  <c:v>50.696378830083567</c:v>
                </c:pt>
                <c:pt idx="14">
                  <c:v>47.297297297297298</c:v>
                </c:pt>
                <c:pt idx="15">
                  <c:v>40.153698366954849</c:v>
                </c:pt>
                <c:pt idx="16">
                  <c:v>36.363636363636367</c:v>
                </c:pt>
                <c:pt idx="17">
                  <c:v>34.87634749524414</c:v>
                </c:pt>
                <c:pt idx="18">
                  <c:v>32.33256351039261</c:v>
                </c:pt>
                <c:pt idx="19">
                  <c:v>32</c:v>
                </c:pt>
                <c:pt idx="20">
                  <c:v>5.7176656151419554</c:v>
                </c:pt>
                <c:pt idx="21">
                  <c:v>-0.37878787878787878</c:v>
                </c:pt>
                <c:pt idx="22">
                  <c:v>-12.987012987012985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09-A44F-F26A817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794368"/>
        <c:axId val="210795904"/>
        <c:axId val="0"/>
      </c:bar3DChart>
      <c:catAx>
        <c:axId val="2107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10795904"/>
        <c:crosses val="autoZero"/>
        <c:auto val="0"/>
        <c:lblAlgn val="ctr"/>
        <c:lblOffset val="100"/>
        <c:noMultiLvlLbl val="0"/>
      </c:catAx>
      <c:valAx>
        <c:axId val="210795904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1079436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64253</xdr:colOff>
      <xdr:row>0</xdr:row>
      <xdr:rowOff>62000</xdr:rowOff>
    </xdr:from>
    <xdr:to>
      <xdr:col>1</xdr:col>
      <xdr:colOff>727056</xdr:colOff>
      <xdr:row>3</xdr:row>
      <xdr:rowOff>28749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53" y="62000"/>
          <a:ext cx="11532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437459</xdr:colOff>
      <xdr:row>3</xdr:row>
      <xdr:rowOff>83649</xdr:rowOff>
    </xdr:from>
    <xdr:to>
      <xdr:col>12</xdr:col>
      <xdr:colOff>581459</xdr:colOff>
      <xdr:row>4</xdr:row>
      <xdr:rowOff>97677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165919" y="571329"/>
          <a:ext cx="144000" cy="196908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444905</xdr:colOff>
      <xdr:row>2</xdr:row>
      <xdr:rowOff>57149</xdr:rowOff>
    </xdr:from>
    <xdr:to>
      <xdr:col>12</xdr:col>
      <xdr:colOff>588905</xdr:colOff>
      <xdr:row>3</xdr:row>
      <xdr:rowOff>57149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173365" y="361949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18</xdr:col>
      <xdr:colOff>363162</xdr:colOff>
      <xdr:row>47</xdr:row>
      <xdr:rowOff>32385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C2C912D6-1102-4825-A068-5ED62B5D51FD}"/>
            </a:ext>
          </a:extLst>
        </xdr:cNvPr>
        <xdr:cNvSpPr txBox="1"/>
      </xdr:nvSpPr>
      <xdr:spPr>
        <a:xfrm>
          <a:off x="9738360" y="1554480"/>
          <a:ext cx="965142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17</xdr:col>
      <xdr:colOff>152400</xdr:colOff>
      <xdr:row>9</xdr:row>
      <xdr:rowOff>152400</xdr:rowOff>
    </xdr:from>
    <xdr:to>
      <xdr:col>18</xdr:col>
      <xdr:colOff>515562</xdr:colOff>
      <xdr:row>48</xdr:row>
      <xdr:rowOff>1905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A43BCC94-14BC-40B7-B0AA-F8E24EAF995E}"/>
            </a:ext>
          </a:extLst>
        </xdr:cNvPr>
        <xdr:cNvSpPr txBox="1"/>
      </xdr:nvSpPr>
      <xdr:spPr>
        <a:xfrm>
          <a:off x="9890760" y="1706880"/>
          <a:ext cx="965142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12</xdr:col>
      <xdr:colOff>594360</xdr:colOff>
      <xdr:row>2</xdr:row>
      <xdr:rowOff>22861</xdr:rowOff>
    </xdr:from>
    <xdr:to>
      <xdr:col>14</xdr:col>
      <xdr:colOff>22860</xdr:colOff>
      <xdr:row>4</xdr:row>
      <xdr:rowOff>160021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039DA66-5BF7-4F2F-91CD-1EF4FBAFB72F}"/>
            </a:ext>
          </a:extLst>
        </xdr:cNvPr>
        <xdr:cNvSpPr txBox="1"/>
      </xdr:nvSpPr>
      <xdr:spPr>
        <a:xfrm>
          <a:off x="7322820" y="327661"/>
          <a:ext cx="632460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&gt; +20%</a:t>
          </a:r>
          <a:r>
            <a:rPr lang="sv-SE" sz="600"/>
            <a:t>          </a:t>
          </a:r>
        </a:p>
        <a:p>
          <a:r>
            <a:rPr lang="sv-SE" sz="600"/>
            <a:t> </a:t>
          </a:r>
          <a:r>
            <a:rPr lang="sv-SE" sz="1100"/>
            <a:t>&lt; -20%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139700</xdr:rowOff>
    </xdr:from>
    <xdr:to>
      <xdr:col>1</xdr:col>
      <xdr:colOff>596900</xdr:colOff>
      <xdr:row>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92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165100</xdr:rowOff>
    </xdr:from>
    <xdr:to>
      <xdr:col>2</xdr:col>
      <xdr:colOff>393700</xdr:colOff>
      <xdr:row>14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5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0</xdr:rowOff>
    </xdr:from>
    <xdr:to>
      <xdr:col>3</xdr:col>
      <xdr:colOff>190500</xdr:colOff>
      <xdr:row>19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19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19</xdr:row>
      <xdr:rowOff>177800</xdr:rowOff>
    </xdr:from>
    <xdr:to>
      <xdr:col>3</xdr:col>
      <xdr:colOff>596900</xdr:colOff>
      <xdr:row>20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3797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101600</xdr:rowOff>
    </xdr:from>
    <xdr:to>
      <xdr:col>4</xdr:col>
      <xdr:colOff>393700</xdr:colOff>
      <xdr:row>24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29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127000</xdr:rowOff>
    </xdr:from>
    <xdr:to>
      <xdr:col>5</xdr:col>
      <xdr:colOff>190500</xdr:colOff>
      <xdr:row>24</xdr:row>
      <xdr:rowOff>63500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1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21</xdr:row>
      <xdr:rowOff>114300</xdr:rowOff>
    </xdr:from>
    <xdr:to>
      <xdr:col>5</xdr:col>
      <xdr:colOff>596900</xdr:colOff>
      <xdr:row>22</xdr:row>
      <xdr:rowOff>88900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114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0</xdr:rowOff>
    </xdr:from>
    <xdr:to>
      <xdr:col>6</xdr:col>
      <xdr:colOff>393700</xdr:colOff>
      <xdr:row>25</xdr:row>
      <xdr:rowOff>127000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7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38100</xdr:rowOff>
    </xdr:from>
    <xdr:to>
      <xdr:col>7</xdr:col>
      <xdr:colOff>190500</xdr:colOff>
      <xdr:row>27</xdr:row>
      <xdr:rowOff>165100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9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25400</xdr:rowOff>
    </xdr:from>
    <xdr:to>
      <xdr:col>7</xdr:col>
      <xdr:colOff>596900</xdr:colOff>
      <xdr:row>28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63500</xdr:rowOff>
    </xdr:from>
    <xdr:to>
      <xdr:col>8</xdr:col>
      <xdr:colOff>393700</xdr:colOff>
      <xdr:row>29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97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88900</xdr:rowOff>
    </xdr:from>
    <xdr:to>
      <xdr:col>9</xdr:col>
      <xdr:colOff>190500</xdr:colOff>
      <xdr:row>30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101600</xdr:rowOff>
    </xdr:from>
    <xdr:to>
      <xdr:col>9</xdr:col>
      <xdr:colOff>596900</xdr:colOff>
      <xdr:row>29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45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393700</xdr:colOff>
      <xdr:row>29</xdr:row>
      <xdr:rowOff>88900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48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139700</xdr:rowOff>
    </xdr:from>
    <xdr:to>
      <xdr:col>11</xdr:col>
      <xdr:colOff>190500</xdr:colOff>
      <xdr:row>30</xdr:row>
      <xdr:rowOff>76200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29</xdr:row>
      <xdr:rowOff>38100</xdr:rowOff>
    </xdr:from>
    <xdr:to>
      <xdr:col>11</xdr:col>
      <xdr:colOff>596900</xdr:colOff>
      <xdr:row>30</xdr:row>
      <xdr:rowOff>165100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12700</xdr:rowOff>
    </xdr:from>
    <xdr:to>
      <xdr:col>12</xdr:col>
      <xdr:colOff>393700</xdr:colOff>
      <xdr:row>30</xdr:row>
      <xdr:rowOff>139700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25400</xdr:rowOff>
    </xdr:from>
    <xdr:to>
      <xdr:col>13</xdr:col>
      <xdr:colOff>596900</xdr:colOff>
      <xdr:row>30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88900</xdr:rowOff>
    </xdr:from>
    <xdr:to>
      <xdr:col>15</xdr:col>
      <xdr:colOff>190500</xdr:colOff>
      <xdr:row>30</xdr:row>
      <xdr:rowOff>63500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613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76200</xdr:rowOff>
    </xdr:from>
    <xdr:to>
      <xdr:col>15</xdr:col>
      <xdr:colOff>596900</xdr:colOff>
      <xdr:row>31</xdr:row>
      <xdr:rowOff>12700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007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79"/>
  <sheetViews>
    <sheetView tabSelected="1" zoomScaleNormal="100" workbookViewId="0">
      <pane ySplit="9" topLeftCell="A10" activePane="bottomLeft" state="frozen"/>
      <selection pane="bottomLeft" activeCell="O9" sqref="O9"/>
    </sheetView>
  </sheetViews>
  <sheetFormatPr defaultColWidth="8.77734375" defaultRowHeight="14.4" outlineLevelRow="1" x14ac:dyDescent="0.3"/>
  <cols>
    <col min="1" max="1" width="6.44140625" style="8" customWidth="1"/>
    <col min="2" max="2" width="18.44140625" customWidth="1"/>
    <col min="3" max="3" width="4.109375" style="39" customWidth="1"/>
    <col min="4" max="4" width="3.44140625" style="2" customWidth="1"/>
    <col min="5" max="6" width="7.6640625" customWidth="1"/>
    <col min="7" max="7" width="8.44140625" customWidth="1"/>
    <col min="8" max="8" width="9.44140625" bestFit="1" customWidth="1"/>
    <col min="9" max="9" width="8.6640625" customWidth="1"/>
    <col min="10" max="11" width="7.6640625" customWidth="1"/>
    <col min="12" max="12" width="8.44140625" customWidth="1"/>
  </cols>
  <sheetData>
    <row r="1" spans="1:19" ht="20.399999999999999" thickBot="1" x14ac:dyDescent="0.45">
      <c r="E1" s="59" t="s">
        <v>409</v>
      </c>
      <c r="F1" s="59"/>
      <c r="G1" s="59"/>
      <c r="H1" s="59"/>
      <c r="I1" s="59"/>
      <c r="J1" s="59"/>
      <c r="K1" s="59"/>
      <c r="L1" s="59"/>
      <c r="M1" s="59"/>
      <c r="N1" s="59"/>
    </row>
    <row r="2" spans="1:19" ht="3.75" customHeight="1" thickTop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1216.3499999999999</v>
      </c>
      <c r="J3" s="4" t="s">
        <v>3</v>
      </c>
      <c r="K3" s="5">
        <v>20</v>
      </c>
      <c r="L3" s="5"/>
    </row>
    <row r="4" spans="1:19" x14ac:dyDescent="0.3">
      <c r="G4" s="12" t="s">
        <v>2</v>
      </c>
      <c r="H4" s="4">
        <f>CntPeriod</f>
        <v>24327</v>
      </c>
      <c r="J4" s="4"/>
      <c r="K4" s="4"/>
      <c r="L4" s="4"/>
      <c r="M4" s="4"/>
    </row>
    <row r="5" spans="1:19" ht="13.2" customHeight="1" x14ac:dyDescent="0.3">
      <c r="B5" s="4"/>
      <c r="C5" s="40"/>
      <c r="E5" s="48"/>
      <c r="F5" s="4"/>
      <c r="G5" s="4"/>
      <c r="H5" s="4"/>
      <c r="I5" s="4"/>
      <c r="J5" s="4"/>
      <c r="K5" s="4"/>
      <c r="L5" s="4"/>
    </row>
    <row r="6" spans="1:19" x14ac:dyDescent="0.3">
      <c r="E6" s="60" t="s">
        <v>6</v>
      </c>
      <c r="F6" s="61"/>
      <c r="G6" s="61"/>
      <c r="H6" s="61"/>
      <c r="I6" s="62"/>
      <c r="J6" s="60" t="s">
        <v>0</v>
      </c>
      <c r="K6" s="61"/>
      <c r="L6" s="61"/>
      <c r="M6" s="61"/>
      <c r="N6" s="62"/>
      <c r="R6" s="1"/>
      <c r="S6" s="1"/>
    </row>
    <row r="7" spans="1:19" x14ac:dyDescent="0.3">
      <c r="A7" s="57" t="s">
        <v>13</v>
      </c>
      <c r="B7" s="57"/>
      <c r="C7" s="57"/>
      <c r="D7" s="58"/>
      <c r="E7" s="70" t="s">
        <v>410</v>
      </c>
      <c r="F7" s="71"/>
      <c r="G7" s="71"/>
      <c r="H7" s="71"/>
      <c r="I7" s="72"/>
      <c r="J7" s="63" t="s">
        <v>5</v>
      </c>
      <c r="K7" s="64"/>
      <c r="L7" s="64"/>
      <c r="M7" s="65"/>
      <c r="N7" s="66"/>
    </row>
    <row r="8" spans="1:19" ht="13.2" customHeight="1" x14ac:dyDescent="0.3">
      <c r="A8" s="38" t="s">
        <v>9</v>
      </c>
      <c r="E8" s="67" t="s">
        <v>18</v>
      </c>
      <c r="F8" s="68"/>
      <c r="G8" s="16" t="s">
        <v>19</v>
      </c>
      <c r="H8" s="67" t="s">
        <v>20</v>
      </c>
      <c r="I8" s="69"/>
      <c r="J8" s="67" t="s">
        <v>18</v>
      </c>
      <c r="K8" s="68"/>
      <c r="L8" s="16" t="s">
        <v>19</v>
      </c>
      <c r="M8" s="67" t="s">
        <v>20</v>
      </c>
      <c r="N8" s="69"/>
    </row>
    <row r="9" spans="1:19" x14ac:dyDescent="0.3">
      <c r="A9" s="38" t="s">
        <v>10</v>
      </c>
      <c r="B9" s="1" t="s">
        <v>8</v>
      </c>
      <c r="C9" s="41"/>
      <c r="E9" s="13">
        <v>2021</v>
      </c>
      <c r="F9" s="14">
        <v>2020</v>
      </c>
      <c r="G9" s="29" t="s">
        <v>7</v>
      </c>
      <c r="H9" s="14">
        <v>2021</v>
      </c>
      <c r="I9" s="15">
        <v>2020</v>
      </c>
      <c r="J9" s="13">
        <v>2021</v>
      </c>
      <c r="K9" s="14">
        <v>2020</v>
      </c>
      <c r="L9" s="29" t="s">
        <v>7</v>
      </c>
      <c r="M9" s="14">
        <v>2021</v>
      </c>
      <c r="N9" s="15">
        <v>2020</v>
      </c>
    </row>
    <row r="10" spans="1:19" collapsed="1" x14ac:dyDescent="0.3">
      <c r="A10" s="36" t="s">
        <v>21</v>
      </c>
      <c r="B10" s="1" t="s">
        <v>22</v>
      </c>
      <c r="C10" s="42">
        <f t="shared" ref="C10:C73" si="0">IF(K10=0,"",SUM(((J10-K10)/K10)*100))</f>
        <v>45.482951430764167</v>
      </c>
      <c r="E10" s="20">
        <v>2681</v>
      </c>
      <c r="F10" s="14">
        <v>2536</v>
      </c>
      <c r="G10" s="31">
        <f t="shared" ref="G10:G73" si="1">IF(F10=0,"",SUM(((E10-F10)/F10)*100))</f>
        <v>5.7176656151419554</v>
      </c>
      <c r="H10" s="32">
        <f t="shared" ref="H10:H73" si="2">IF(E10=0,"",SUM((E10/CntPeriod)*100))</f>
        <v>11.020676614461298</v>
      </c>
      <c r="I10" s="33">
        <f t="shared" ref="I10:I73" si="3">IF(F10=0,"",SUM((F10/CntPeriodPrevYear)*100))</f>
        <v>15.96876770984195</v>
      </c>
      <c r="J10" s="20">
        <v>26539</v>
      </c>
      <c r="K10" s="14">
        <v>18242</v>
      </c>
      <c r="L10" s="31">
        <f t="shared" ref="L10:L73" si="4">IF(K10=0,"",SUM(((J10-K10)/K10)*100))</f>
        <v>45.482951430764167</v>
      </c>
      <c r="M10" s="32">
        <f t="shared" ref="M10:M73" si="5">IF(J10=0,"",SUM((J10/CntYearAck)*100))</f>
        <v>19.361922549391544</v>
      </c>
      <c r="N10" s="34">
        <f t="shared" ref="N10:N73" si="6">IF(K10=0,"",SUM((K10/CntPrevYearAck)*100))</f>
        <v>18.072480136321307</v>
      </c>
    </row>
    <row r="11" spans="1:19" hidden="1" outlineLevel="1" x14ac:dyDescent="0.3">
      <c r="A11" s="36"/>
      <c r="B11" s="55" t="s">
        <v>23</v>
      </c>
      <c r="C11" s="42">
        <f t="shared" si="0"/>
        <v>17.672947324989686</v>
      </c>
      <c r="D11" s="53"/>
      <c r="E11" s="20">
        <v>527</v>
      </c>
      <c r="F11" s="14">
        <v>868</v>
      </c>
      <c r="G11" s="54">
        <f t="shared" si="1"/>
        <v>-39.285714285714285</v>
      </c>
      <c r="H11" s="33">
        <f t="shared" si="2"/>
        <v>2.166317260656883</v>
      </c>
      <c r="I11" s="33">
        <f t="shared" si="3"/>
        <v>5.4656507776588379</v>
      </c>
      <c r="J11" s="20">
        <v>8556</v>
      </c>
      <c r="K11" s="14">
        <v>7271</v>
      </c>
      <c r="L11" s="54">
        <f t="shared" si="4"/>
        <v>17.672947324989686</v>
      </c>
      <c r="M11" s="33">
        <f t="shared" si="5"/>
        <v>6.2421571774593634</v>
      </c>
      <c r="N11" s="34">
        <f t="shared" si="6"/>
        <v>7.2034318096257115</v>
      </c>
    </row>
    <row r="12" spans="1:19" hidden="1" outlineLevel="1" x14ac:dyDescent="0.3">
      <c r="A12" s="36"/>
      <c r="B12" s="55" t="s">
        <v>24</v>
      </c>
      <c r="C12" s="42">
        <f t="shared" si="0"/>
        <v>98.516949152542381</v>
      </c>
      <c r="D12" s="53"/>
      <c r="E12" s="20">
        <v>744</v>
      </c>
      <c r="F12" s="14">
        <v>257</v>
      </c>
      <c r="G12" s="54">
        <f t="shared" si="1"/>
        <v>189.49416342412451</v>
      </c>
      <c r="H12" s="33">
        <f t="shared" si="2"/>
        <v>3.0583302503391292</v>
      </c>
      <c r="I12" s="33">
        <f t="shared" si="3"/>
        <v>1.6182860021409233</v>
      </c>
      <c r="J12" s="20">
        <v>6559</v>
      </c>
      <c r="K12" s="14">
        <v>3304</v>
      </c>
      <c r="L12" s="54">
        <f t="shared" si="4"/>
        <v>98.516949152542381</v>
      </c>
      <c r="M12" s="33">
        <f t="shared" si="5"/>
        <v>4.7852160971196778</v>
      </c>
      <c r="N12" s="34">
        <f t="shared" si="6"/>
        <v>3.2732964790267292</v>
      </c>
    </row>
    <row r="13" spans="1:19" hidden="1" outlineLevel="1" x14ac:dyDescent="0.3">
      <c r="A13" s="36"/>
      <c r="B13" s="55" t="s">
        <v>25</v>
      </c>
      <c r="C13" s="42">
        <f t="shared" si="0"/>
        <v>98.192955589586532</v>
      </c>
      <c r="D13" s="53"/>
      <c r="E13" s="20">
        <v>972</v>
      </c>
      <c r="F13" s="14">
        <v>621</v>
      </c>
      <c r="G13" s="54">
        <f t="shared" si="1"/>
        <v>56.521739130434781</v>
      </c>
      <c r="H13" s="33">
        <f t="shared" si="2"/>
        <v>3.9955604883462823</v>
      </c>
      <c r="I13" s="33">
        <f t="shared" si="3"/>
        <v>3.9103331024494681</v>
      </c>
      <c r="J13" s="20">
        <v>6471</v>
      </c>
      <c r="K13" s="14">
        <v>3265</v>
      </c>
      <c r="L13" s="54">
        <f t="shared" si="4"/>
        <v>98.192955589586532</v>
      </c>
      <c r="M13" s="33">
        <f t="shared" si="5"/>
        <v>4.7210143870195811</v>
      </c>
      <c r="N13" s="34">
        <f t="shared" si="6"/>
        <v>3.2346588995224792</v>
      </c>
    </row>
    <row r="14" spans="1:19" hidden="1" outlineLevel="1" x14ac:dyDescent="0.3">
      <c r="A14" s="36"/>
      <c r="B14" s="55" t="s">
        <v>26</v>
      </c>
      <c r="C14" s="42">
        <f t="shared" si="0"/>
        <v>-4.1621029572836798</v>
      </c>
      <c r="D14" s="53"/>
      <c r="E14" s="20">
        <v>194</v>
      </c>
      <c r="F14" s="14">
        <v>667</v>
      </c>
      <c r="G14" s="54">
        <f t="shared" si="1"/>
        <v>-70.914542728635681</v>
      </c>
      <c r="H14" s="33">
        <f t="shared" si="2"/>
        <v>0.79746783409380528</v>
      </c>
      <c r="I14" s="33">
        <f t="shared" si="3"/>
        <v>4.1999874063346132</v>
      </c>
      <c r="J14" s="20">
        <v>3500</v>
      </c>
      <c r="K14" s="14">
        <v>3652</v>
      </c>
      <c r="L14" s="54">
        <f t="shared" si="4"/>
        <v>-4.1621029572836798</v>
      </c>
      <c r="M14" s="33">
        <f t="shared" si="5"/>
        <v>2.5534771062538302</v>
      </c>
      <c r="N14" s="34">
        <f t="shared" si="6"/>
        <v>3.6180625730646536</v>
      </c>
    </row>
    <row r="15" spans="1:19" hidden="1" outlineLevel="1" x14ac:dyDescent="0.3">
      <c r="A15" s="36"/>
      <c r="B15" s="55" t="s">
        <v>27</v>
      </c>
      <c r="C15" s="42">
        <f t="shared" si="0"/>
        <v>64.225352112676063</v>
      </c>
      <c r="D15" s="53"/>
      <c r="E15" s="20">
        <v>149</v>
      </c>
      <c r="F15" s="14">
        <v>99</v>
      </c>
      <c r="G15" s="54">
        <f t="shared" si="1"/>
        <v>50.505050505050505</v>
      </c>
      <c r="H15" s="33">
        <f t="shared" si="2"/>
        <v>0.61248818185555143</v>
      </c>
      <c r="I15" s="33">
        <f t="shared" si="3"/>
        <v>0.62338643662237891</v>
      </c>
      <c r="J15" s="20">
        <v>1166</v>
      </c>
      <c r="K15" s="14">
        <v>710</v>
      </c>
      <c r="L15" s="54">
        <f t="shared" si="4"/>
        <v>64.225352112676063</v>
      </c>
      <c r="M15" s="33">
        <f t="shared" si="5"/>
        <v>0.85067265882627607</v>
      </c>
      <c r="N15" s="34">
        <f t="shared" si="6"/>
        <v>0.70340208841070762</v>
      </c>
    </row>
    <row r="16" spans="1:19" hidden="1" outlineLevel="1" x14ac:dyDescent="0.3">
      <c r="A16" s="36"/>
      <c r="B16" s="55" t="s">
        <v>28</v>
      </c>
      <c r="C16" s="42">
        <f t="shared" si="0"/>
        <v>1091.6666666666665</v>
      </c>
      <c r="D16" s="53"/>
      <c r="E16" s="20">
        <v>94</v>
      </c>
      <c r="F16" s="14">
        <v>24</v>
      </c>
      <c r="G16" s="54">
        <f t="shared" si="1"/>
        <v>291.66666666666663</v>
      </c>
      <c r="H16" s="33">
        <f t="shared" si="2"/>
        <v>0.38640194023101904</v>
      </c>
      <c r="I16" s="33">
        <f t="shared" si="3"/>
        <v>0.15112398463572824</v>
      </c>
      <c r="J16" s="20">
        <v>286</v>
      </c>
      <c r="K16" s="14">
        <v>24</v>
      </c>
      <c r="L16" s="54">
        <f t="shared" si="4"/>
        <v>1091.6666666666665</v>
      </c>
      <c r="M16" s="33">
        <f t="shared" si="5"/>
        <v>0.20865555782531298</v>
      </c>
      <c r="N16" s="34">
        <f t="shared" si="6"/>
        <v>2.3776972002615467E-2</v>
      </c>
    </row>
    <row r="17" spans="1:14" hidden="1" outlineLevel="1" x14ac:dyDescent="0.3">
      <c r="A17" s="36"/>
      <c r="B17" s="55" t="s">
        <v>29</v>
      </c>
      <c r="C17" s="42">
        <f t="shared" si="0"/>
        <v>-93.75</v>
      </c>
      <c r="D17" s="53"/>
      <c r="E17" s="20">
        <v>1</v>
      </c>
      <c r="F17" s="14">
        <v>0</v>
      </c>
      <c r="G17" s="54" t="str">
        <f t="shared" si="1"/>
        <v/>
      </c>
      <c r="H17" s="33">
        <f t="shared" si="2"/>
        <v>4.1106589386278626E-3</v>
      </c>
      <c r="I17" s="33" t="str">
        <f t="shared" si="3"/>
        <v/>
      </c>
      <c r="J17" s="20">
        <v>1</v>
      </c>
      <c r="K17" s="14">
        <v>16</v>
      </c>
      <c r="L17" s="54">
        <f t="shared" si="4"/>
        <v>-93.75</v>
      </c>
      <c r="M17" s="33">
        <f t="shared" si="5"/>
        <v>7.2956488750109435E-4</v>
      </c>
      <c r="N17" s="34">
        <f t="shared" si="6"/>
        <v>1.5851314668410312E-2</v>
      </c>
    </row>
    <row r="18" spans="1:14" collapsed="1" x14ac:dyDescent="0.3">
      <c r="A18" s="36" t="s">
        <v>30</v>
      </c>
      <c r="B18" s="1" t="s">
        <v>31</v>
      </c>
      <c r="C18" s="42">
        <f t="shared" si="0"/>
        <v>21.545948233302774</v>
      </c>
      <c r="D18" s="53"/>
      <c r="E18" s="20">
        <v>3541</v>
      </c>
      <c r="F18" s="14">
        <v>1738</v>
      </c>
      <c r="G18" s="54">
        <f t="shared" si="1"/>
        <v>103.73993095512081</v>
      </c>
      <c r="H18" s="33">
        <f t="shared" si="2"/>
        <v>14.555843301681259</v>
      </c>
      <c r="I18" s="33">
        <f t="shared" si="3"/>
        <v>10.943895220703986</v>
      </c>
      <c r="J18" s="20">
        <v>17234</v>
      </c>
      <c r="K18" s="14">
        <v>14179</v>
      </c>
      <c r="L18" s="54">
        <f t="shared" si="4"/>
        <v>21.545948233302774</v>
      </c>
      <c r="M18" s="33">
        <f t="shared" si="5"/>
        <v>12.57332127119386</v>
      </c>
      <c r="N18" s="34">
        <f t="shared" si="6"/>
        <v>14.047236917711864</v>
      </c>
    </row>
    <row r="19" spans="1:14" hidden="1" outlineLevel="1" x14ac:dyDescent="0.3">
      <c r="A19" s="36"/>
      <c r="B19" s="55" t="s">
        <v>32</v>
      </c>
      <c r="C19" s="42">
        <f t="shared" si="0"/>
        <v>38.123167155425222</v>
      </c>
      <c r="D19" s="53"/>
      <c r="E19" s="20">
        <v>611</v>
      </c>
      <c r="F19" s="14">
        <v>308</v>
      </c>
      <c r="G19" s="54">
        <f t="shared" si="1"/>
        <v>98.376623376623371</v>
      </c>
      <c r="H19" s="33">
        <f t="shared" si="2"/>
        <v>2.511612611501624</v>
      </c>
      <c r="I19" s="33">
        <f t="shared" si="3"/>
        <v>1.9394244694918457</v>
      </c>
      <c r="J19" s="20">
        <v>3297</v>
      </c>
      <c r="K19" s="14">
        <v>2387</v>
      </c>
      <c r="L19" s="54">
        <f t="shared" si="4"/>
        <v>38.123167155425222</v>
      </c>
      <c r="M19" s="33">
        <f t="shared" si="5"/>
        <v>2.4053754340911082</v>
      </c>
      <c r="N19" s="34">
        <f t="shared" si="6"/>
        <v>2.3648180070934632</v>
      </c>
    </row>
    <row r="20" spans="1:14" hidden="1" outlineLevel="1" x14ac:dyDescent="0.3">
      <c r="A20" s="36"/>
      <c r="B20" s="55" t="s">
        <v>33</v>
      </c>
      <c r="C20" s="42">
        <f t="shared" si="0"/>
        <v>-16.338259441707716</v>
      </c>
      <c r="D20" s="53"/>
      <c r="E20" s="20">
        <v>471</v>
      </c>
      <c r="F20" s="14">
        <v>358</v>
      </c>
      <c r="G20" s="54">
        <f t="shared" si="1"/>
        <v>31.564245810055862</v>
      </c>
      <c r="H20" s="33">
        <f t="shared" si="2"/>
        <v>1.9361203600937231</v>
      </c>
      <c r="I20" s="33">
        <f t="shared" si="3"/>
        <v>2.2542661041496128</v>
      </c>
      <c r="J20" s="20">
        <v>3057</v>
      </c>
      <c r="K20" s="14">
        <v>3654</v>
      </c>
      <c r="L20" s="54">
        <f t="shared" si="4"/>
        <v>-16.338259441707716</v>
      </c>
      <c r="M20" s="33">
        <f t="shared" si="5"/>
        <v>2.2302798610908456</v>
      </c>
      <c r="N20" s="34">
        <f t="shared" si="6"/>
        <v>3.6200439873982049</v>
      </c>
    </row>
    <row r="21" spans="1:14" hidden="1" outlineLevel="1" x14ac:dyDescent="0.3">
      <c r="A21" s="36"/>
      <c r="B21" s="55" t="s">
        <v>34</v>
      </c>
      <c r="C21" s="42">
        <f t="shared" si="0"/>
        <v>142.02226345083488</v>
      </c>
      <c r="D21" s="53"/>
      <c r="E21" s="20">
        <v>279</v>
      </c>
      <c r="F21" s="14">
        <v>143</v>
      </c>
      <c r="G21" s="54">
        <f t="shared" si="1"/>
        <v>95.104895104895107</v>
      </c>
      <c r="H21" s="33">
        <f t="shared" si="2"/>
        <v>1.1468738438771735</v>
      </c>
      <c r="I21" s="33">
        <f t="shared" si="3"/>
        <v>0.90044707512121402</v>
      </c>
      <c r="J21" s="20">
        <v>2609</v>
      </c>
      <c r="K21" s="14">
        <v>1078</v>
      </c>
      <c r="L21" s="54">
        <f t="shared" si="4"/>
        <v>142.02226345083488</v>
      </c>
      <c r="M21" s="33">
        <f t="shared" si="5"/>
        <v>1.9034347914903553</v>
      </c>
      <c r="N21" s="34">
        <f t="shared" si="6"/>
        <v>1.0679823257841448</v>
      </c>
    </row>
    <row r="22" spans="1:14" hidden="1" outlineLevel="1" x14ac:dyDescent="0.3">
      <c r="A22" s="36"/>
      <c r="B22" s="55" t="s">
        <v>35</v>
      </c>
      <c r="C22" s="42">
        <f t="shared" si="0"/>
        <v>-25.077784691972621</v>
      </c>
      <c r="D22" s="53"/>
      <c r="E22" s="20">
        <v>566</v>
      </c>
      <c r="F22" s="14">
        <v>449</v>
      </c>
      <c r="G22" s="54">
        <f t="shared" si="1"/>
        <v>26.057906458797326</v>
      </c>
      <c r="H22" s="33">
        <f t="shared" si="2"/>
        <v>2.3266329592633697</v>
      </c>
      <c r="I22" s="33">
        <f t="shared" si="3"/>
        <v>2.8272778792267488</v>
      </c>
      <c r="J22" s="20">
        <v>2408</v>
      </c>
      <c r="K22" s="14">
        <v>3214</v>
      </c>
      <c r="L22" s="54">
        <f t="shared" si="4"/>
        <v>-25.077784691972621</v>
      </c>
      <c r="M22" s="33">
        <f t="shared" si="5"/>
        <v>1.7567922491026351</v>
      </c>
      <c r="N22" s="34">
        <f t="shared" si="6"/>
        <v>3.1841328340169213</v>
      </c>
    </row>
    <row r="23" spans="1:14" hidden="1" outlineLevel="1" x14ac:dyDescent="0.3">
      <c r="A23" s="36"/>
      <c r="B23" s="55" t="s">
        <v>36</v>
      </c>
      <c r="C23" s="42" t="str">
        <f t="shared" si="0"/>
        <v/>
      </c>
      <c r="D23" s="53"/>
      <c r="E23" s="20">
        <v>693</v>
      </c>
      <c r="F23" s="14">
        <v>0</v>
      </c>
      <c r="G23" s="54" t="str">
        <f t="shared" si="1"/>
        <v/>
      </c>
      <c r="H23" s="33">
        <f t="shared" si="2"/>
        <v>2.8486866444691086</v>
      </c>
      <c r="I23" s="33" t="str">
        <f t="shared" si="3"/>
        <v/>
      </c>
      <c r="J23" s="20">
        <v>2250</v>
      </c>
      <c r="K23" s="14">
        <v>0</v>
      </c>
      <c r="L23" s="54" t="str">
        <f t="shared" si="4"/>
        <v/>
      </c>
      <c r="M23" s="33">
        <f t="shared" si="5"/>
        <v>1.6415209968774622</v>
      </c>
      <c r="N23" s="34" t="str">
        <f t="shared" si="6"/>
        <v/>
      </c>
    </row>
    <row r="24" spans="1:14" hidden="1" outlineLevel="1" x14ac:dyDescent="0.3">
      <c r="A24" s="36"/>
      <c r="B24" s="55" t="s">
        <v>37</v>
      </c>
      <c r="C24" s="42" t="str">
        <f t="shared" si="0"/>
        <v/>
      </c>
      <c r="D24" s="53"/>
      <c r="E24" s="20">
        <v>343</v>
      </c>
      <c r="F24" s="14">
        <v>0</v>
      </c>
      <c r="G24" s="54" t="str">
        <f t="shared" si="1"/>
        <v/>
      </c>
      <c r="H24" s="33">
        <f t="shared" si="2"/>
        <v>1.4099560159493567</v>
      </c>
      <c r="I24" s="33" t="str">
        <f t="shared" si="3"/>
        <v/>
      </c>
      <c r="J24" s="20">
        <v>1117</v>
      </c>
      <c r="K24" s="14">
        <v>0</v>
      </c>
      <c r="L24" s="54" t="str">
        <f t="shared" si="4"/>
        <v/>
      </c>
      <c r="M24" s="33">
        <f t="shared" si="5"/>
        <v>0.81492397933872229</v>
      </c>
      <c r="N24" s="34" t="str">
        <f t="shared" si="6"/>
        <v/>
      </c>
    </row>
    <row r="25" spans="1:14" hidden="1" outlineLevel="1" x14ac:dyDescent="0.3">
      <c r="A25" s="36"/>
      <c r="B25" s="55" t="s">
        <v>38</v>
      </c>
      <c r="C25" s="42">
        <f t="shared" si="0"/>
        <v>-37.355271176112126</v>
      </c>
      <c r="D25" s="53"/>
      <c r="E25" s="20">
        <v>285</v>
      </c>
      <c r="F25" s="14">
        <v>161</v>
      </c>
      <c r="G25" s="54">
        <f t="shared" si="1"/>
        <v>77.018633540372676</v>
      </c>
      <c r="H25" s="33">
        <f t="shared" si="2"/>
        <v>1.1715377975089407</v>
      </c>
      <c r="I25" s="33">
        <f t="shared" si="3"/>
        <v>1.0137900635980102</v>
      </c>
      <c r="J25" s="20">
        <v>1028</v>
      </c>
      <c r="K25" s="14">
        <v>1641</v>
      </c>
      <c r="L25" s="54">
        <f t="shared" si="4"/>
        <v>-37.355271176112126</v>
      </c>
      <c r="M25" s="33">
        <f t="shared" si="5"/>
        <v>0.74999270435112497</v>
      </c>
      <c r="N25" s="34">
        <f t="shared" si="6"/>
        <v>1.6257504606788327</v>
      </c>
    </row>
    <row r="26" spans="1:14" hidden="1" outlineLevel="1" x14ac:dyDescent="0.3">
      <c r="A26" s="36"/>
      <c r="B26" s="55" t="s">
        <v>39</v>
      </c>
      <c r="C26" s="42">
        <f t="shared" si="0"/>
        <v>295</v>
      </c>
      <c r="D26" s="53"/>
      <c r="E26" s="20">
        <v>103</v>
      </c>
      <c r="F26" s="14">
        <v>11</v>
      </c>
      <c r="G26" s="54">
        <f t="shared" si="1"/>
        <v>836.36363636363637</v>
      </c>
      <c r="H26" s="33">
        <f t="shared" si="2"/>
        <v>0.4233978706786698</v>
      </c>
      <c r="I26" s="33">
        <f t="shared" si="3"/>
        <v>6.9265159624708764E-2</v>
      </c>
      <c r="J26" s="20">
        <v>395</v>
      </c>
      <c r="K26" s="14">
        <v>100</v>
      </c>
      <c r="L26" s="54">
        <f t="shared" si="4"/>
        <v>295</v>
      </c>
      <c r="M26" s="33">
        <f t="shared" si="5"/>
        <v>0.28817813056293223</v>
      </c>
      <c r="N26" s="34">
        <f t="shared" si="6"/>
        <v>9.9070716677564452E-2</v>
      </c>
    </row>
    <row r="27" spans="1:14" hidden="1" outlineLevel="1" x14ac:dyDescent="0.3">
      <c r="A27" s="36"/>
      <c r="B27" s="55" t="s">
        <v>40</v>
      </c>
      <c r="C27" s="42">
        <f t="shared" si="0"/>
        <v>55.333333333333336</v>
      </c>
      <c r="D27" s="53"/>
      <c r="E27" s="20">
        <v>38</v>
      </c>
      <c r="F27" s="14">
        <v>22</v>
      </c>
      <c r="G27" s="54">
        <f t="shared" si="1"/>
        <v>72.727272727272734</v>
      </c>
      <c r="H27" s="33">
        <f t="shared" si="2"/>
        <v>0.15620503966785876</v>
      </c>
      <c r="I27" s="33">
        <f t="shared" si="3"/>
        <v>0.13853031924941753</v>
      </c>
      <c r="J27" s="20">
        <v>233</v>
      </c>
      <c r="K27" s="14">
        <v>150</v>
      </c>
      <c r="L27" s="54">
        <f t="shared" si="4"/>
        <v>55.333333333333336</v>
      </c>
      <c r="M27" s="33">
        <f t="shared" si="5"/>
        <v>0.16998861878775498</v>
      </c>
      <c r="N27" s="34">
        <f t="shared" si="6"/>
        <v>0.14860607501634668</v>
      </c>
    </row>
    <row r="28" spans="1:14" hidden="1" outlineLevel="1" x14ac:dyDescent="0.3">
      <c r="A28" s="36"/>
      <c r="B28" s="55" t="s">
        <v>41</v>
      </c>
      <c r="C28" s="42">
        <f t="shared" si="0"/>
        <v>20.634920634920633</v>
      </c>
      <c r="D28" s="53"/>
      <c r="E28" s="20">
        <v>35</v>
      </c>
      <c r="F28" s="14">
        <v>20</v>
      </c>
      <c r="G28" s="54">
        <f t="shared" si="1"/>
        <v>75</v>
      </c>
      <c r="H28" s="33">
        <f t="shared" si="2"/>
        <v>0.14387306285197518</v>
      </c>
      <c r="I28" s="33">
        <f t="shared" si="3"/>
        <v>0.12593665386310687</v>
      </c>
      <c r="J28" s="20">
        <v>152</v>
      </c>
      <c r="K28" s="14">
        <v>126</v>
      </c>
      <c r="L28" s="54">
        <f t="shared" si="4"/>
        <v>20.634920634920633</v>
      </c>
      <c r="M28" s="33">
        <f t="shared" si="5"/>
        <v>0.11089386290016633</v>
      </c>
      <c r="N28" s="34">
        <f t="shared" si="6"/>
        <v>0.12482910301373121</v>
      </c>
    </row>
    <row r="29" spans="1:14" hidden="1" outlineLevel="1" x14ac:dyDescent="0.3">
      <c r="A29" s="36"/>
      <c r="B29" s="55" t="s">
        <v>42</v>
      </c>
      <c r="C29" s="42">
        <f t="shared" si="0"/>
        <v>63.953488372093027</v>
      </c>
      <c r="D29" s="53"/>
      <c r="E29" s="20">
        <v>5</v>
      </c>
      <c r="F29" s="14">
        <v>19</v>
      </c>
      <c r="G29" s="54">
        <f t="shared" si="1"/>
        <v>-73.68421052631578</v>
      </c>
      <c r="H29" s="33">
        <f t="shared" si="2"/>
        <v>2.055329469313931E-2</v>
      </c>
      <c r="I29" s="33">
        <f t="shared" si="3"/>
        <v>0.1196398211699515</v>
      </c>
      <c r="J29" s="20">
        <v>141</v>
      </c>
      <c r="K29" s="14">
        <v>86</v>
      </c>
      <c r="L29" s="54">
        <f t="shared" si="4"/>
        <v>63.953488372093027</v>
      </c>
      <c r="M29" s="33">
        <f t="shared" si="5"/>
        <v>0.1028686491376543</v>
      </c>
      <c r="N29" s="34">
        <f t="shared" si="6"/>
        <v>8.5200816342705418E-2</v>
      </c>
    </row>
    <row r="30" spans="1:14" hidden="1" outlineLevel="1" x14ac:dyDescent="0.3">
      <c r="A30" s="36"/>
      <c r="B30" s="55" t="s">
        <v>43</v>
      </c>
      <c r="C30" s="42">
        <f t="shared" si="0"/>
        <v>-10.638297872340425</v>
      </c>
      <c r="D30" s="53"/>
      <c r="E30" s="20">
        <v>41</v>
      </c>
      <c r="F30" s="14">
        <v>15</v>
      </c>
      <c r="G30" s="54">
        <f t="shared" si="1"/>
        <v>173.33333333333334</v>
      </c>
      <c r="H30" s="33">
        <f t="shared" si="2"/>
        <v>0.16853701648374236</v>
      </c>
      <c r="I30" s="33">
        <f t="shared" si="3"/>
        <v>9.4452490397330141E-2</v>
      </c>
      <c r="J30" s="20">
        <v>126</v>
      </c>
      <c r="K30" s="14">
        <v>141</v>
      </c>
      <c r="L30" s="54">
        <f t="shared" si="4"/>
        <v>-10.638297872340425</v>
      </c>
      <c r="M30" s="33">
        <f t="shared" si="5"/>
        <v>9.1925175825137886E-2</v>
      </c>
      <c r="N30" s="34">
        <f t="shared" si="6"/>
        <v>0.13968971051536586</v>
      </c>
    </row>
    <row r="31" spans="1:14" hidden="1" outlineLevel="1" x14ac:dyDescent="0.3">
      <c r="A31" s="36"/>
      <c r="B31" s="55" t="s">
        <v>44</v>
      </c>
      <c r="C31" s="42">
        <f t="shared" si="0"/>
        <v>0.86956521739130432</v>
      </c>
      <c r="D31" s="53"/>
      <c r="E31" s="20">
        <v>15</v>
      </c>
      <c r="F31" s="14">
        <v>50</v>
      </c>
      <c r="G31" s="54">
        <f t="shared" si="1"/>
        <v>-70</v>
      </c>
      <c r="H31" s="33">
        <f t="shared" si="2"/>
        <v>6.1659884079417929E-2</v>
      </c>
      <c r="I31" s="33">
        <f t="shared" si="3"/>
        <v>0.31484163465776716</v>
      </c>
      <c r="J31" s="20">
        <v>116</v>
      </c>
      <c r="K31" s="14">
        <v>115</v>
      </c>
      <c r="L31" s="54">
        <f t="shared" si="4"/>
        <v>0.86956521739130432</v>
      </c>
      <c r="M31" s="33">
        <f t="shared" si="5"/>
        <v>8.4629526950126946E-2</v>
      </c>
      <c r="N31" s="34">
        <f t="shared" si="6"/>
        <v>0.1139313241791991</v>
      </c>
    </row>
    <row r="32" spans="1:14" hidden="1" outlineLevel="1" x14ac:dyDescent="0.3">
      <c r="A32" s="36"/>
      <c r="B32" s="55" t="s">
        <v>45</v>
      </c>
      <c r="C32" s="42">
        <f t="shared" si="0"/>
        <v>-89.940828402366861</v>
      </c>
      <c r="D32" s="53"/>
      <c r="E32" s="20">
        <v>13</v>
      </c>
      <c r="F32" s="14">
        <v>109</v>
      </c>
      <c r="G32" s="54">
        <f t="shared" si="1"/>
        <v>-88.073394495412856</v>
      </c>
      <c r="H32" s="33">
        <f t="shared" si="2"/>
        <v>5.3438566202162203E-2</v>
      </c>
      <c r="I32" s="33">
        <f t="shared" si="3"/>
        <v>0.68635476355393232</v>
      </c>
      <c r="J32" s="20">
        <v>85</v>
      </c>
      <c r="K32" s="14">
        <v>845</v>
      </c>
      <c r="L32" s="54">
        <f t="shared" si="4"/>
        <v>-89.940828402366861</v>
      </c>
      <c r="M32" s="33">
        <f t="shared" si="5"/>
        <v>6.2013015437593022E-2</v>
      </c>
      <c r="N32" s="34">
        <f t="shared" si="6"/>
        <v>0.83714755592541945</v>
      </c>
    </row>
    <row r="33" spans="1:14" hidden="1" outlineLevel="1" x14ac:dyDescent="0.3">
      <c r="A33" s="36"/>
      <c r="B33" s="55" t="s">
        <v>46</v>
      </c>
      <c r="C33" s="42">
        <f t="shared" si="0"/>
        <v>-78.042328042328052</v>
      </c>
      <c r="D33" s="53"/>
      <c r="E33" s="20">
        <v>13</v>
      </c>
      <c r="F33" s="14">
        <v>38</v>
      </c>
      <c r="G33" s="54">
        <f t="shared" si="1"/>
        <v>-65.789473684210535</v>
      </c>
      <c r="H33" s="33">
        <f t="shared" si="2"/>
        <v>5.3438566202162203E-2</v>
      </c>
      <c r="I33" s="33">
        <f t="shared" si="3"/>
        <v>0.23927964233990301</v>
      </c>
      <c r="J33" s="20">
        <v>83</v>
      </c>
      <c r="K33" s="14">
        <v>378</v>
      </c>
      <c r="L33" s="54">
        <f t="shared" si="4"/>
        <v>-78.042328042328052</v>
      </c>
      <c r="M33" s="33">
        <f t="shared" si="5"/>
        <v>6.0553885662590831E-2</v>
      </c>
      <c r="N33" s="34">
        <f t="shared" si="6"/>
        <v>0.37448730904119359</v>
      </c>
    </row>
    <row r="34" spans="1:14" hidden="1" outlineLevel="1" x14ac:dyDescent="0.3">
      <c r="A34" s="36"/>
      <c r="B34" s="55" t="s">
        <v>47</v>
      </c>
      <c r="C34" s="42">
        <f t="shared" si="0"/>
        <v>380</v>
      </c>
      <c r="D34" s="53"/>
      <c r="E34" s="20">
        <v>8</v>
      </c>
      <c r="F34" s="14">
        <v>3</v>
      </c>
      <c r="G34" s="54">
        <f t="shared" si="1"/>
        <v>166.66666666666669</v>
      </c>
      <c r="H34" s="33">
        <f t="shared" si="2"/>
        <v>3.2885271509022901E-2</v>
      </c>
      <c r="I34" s="33">
        <f t="shared" si="3"/>
        <v>1.889049807946603E-2</v>
      </c>
      <c r="J34" s="20">
        <v>72</v>
      </c>
      <c r="K34" s="14">
        <v>15</v>
      </c>
      <c r="L34" s="54">
        <f t="shared" si="4"/>
        <v>380</v>
      </c>
      <c r="M34" s="33">
        <f t="shared" si="5"/>
        <v>5.2528671900078795E-2</v>
      </c>
      <c r="N34" s="34">
        <f t="shared" si="6"/>
        <v>1.4860607501634667E-2</v>
      </c>
    </row>
    <row r="35" spans="1:14" hidden="1" outlineLevel="1" x14ac:dyDescent="0.3">
      <c r="A35" s="36"/>
      <c r="B35" s="55" t="s">
        <v>48</v>
      </c>
      <c r="C35" s="42">
        <f t="shared" si="0"/>
        <v>-85.526315789473685</v>
      </c>
      <c r="D35" s="53"/>
      <c r="E35" s="20">
        <v>4</v>
      </c>
      <c r="F35" s="14">
        <v>24</v>
      </c>
      <c r="G35" s="54">
        <f t="shared" si="1"/>
        <v>-83.333333333333343</v>
      </c>
      <c r="H35" s="33">
        <f t="shared" si="2"/>
        <v>1.644263575451145E-2</v>
      </c>
      <c r="I35" s="33">
        <f t="shared" si="3"/>
        <v>0.15112398463572824</v>
      </c>
      <c r="J35" s="20">
        <v>33</v>
      </c>
      <c r="K35" s="14">
        <v>228</v>
      </c>
      <c r="L35" s="54">
        <f t="shared" si="4"/>
        <v>-85.526315789473685</v>
      </c>
      <c r="M35" s="33">
        <f t="shared" si="5"/>
        <v>2.4075641287536115E-2</v>
      </c>
      <c r="N35" s="34">
        <f t="shared" si="6"/>
        <v>0.22588123402484694</v>
      </c>
    </row>
    <row r="36" spans="1:14" hidden="1" outlineLevel="1" x14ac:dyDescent="0.3">
      <c r="A36" s="36"/>
      <c r="B36" s="55" t="s">
        <v>49</v>
      </c>
      <c r="C36" s="42">
        <f t="shared" si="0"/>
        <v>52.380952380952387</v>
      </c>
      <c r="D36" s="53"/>
      <c r="E36" s="20">
        <v>18</v>
      </c>
      <c r="F36" s="14">
        <v>8</v>
      </c>
      <c r="G36" s="54">
        <f t="shared" si="1"/>
        <v>125</v>
      </c>
      <c r="H36" s="33">
        <f t="shared" si="2"/>
        <v>7.399186089530152E-2</v>
      </c>
      <c r="I36" s="33">
        <f t="shared" si="3"/>
        <v>5.0374661545242741E-2</v>
      </c>
      <c r="J36" s="20">
        <v>32</v>
      </c>
      <c r="K36" s="14">
        <v>21</v>
      </c>
      <c r="L36" s="54">
        <f t="shared" si="4"/>
        <v>52.380952380952387</v>
      </c>
      <c r="M36" s="33">
        <f t="shared" si="5"/>
        <v>2.3346076400035019E-2</v>
      </c>
      <c r="N36" s="34">
        <f t="shared" si="6"/>
        <v>2.0804850502288533E-2</v>
      </c>
    </row>
    <row r="37" spans="1:14" collapsed="1" x14ac:dyDescent="0.3">
      <c r="A37" s="36" t="s">
        <v>50</v>
      </c>
      <c r="B37" s="1" t="s">
        <v>51</v>
      </c>
      <c r="C37" s="42">
        <f t="shared" si="0"/>
        <v>25.884076166562043</v>
      </c>
      <c r="D37" s="53"/>
      <c r="E37" s="20">
        <v>2127</v>
      </c>
      <c r="F37" s="14">
        <v>1577</v>
      </c>
      <c r="G37" s="54">
        <f t="shared" si="1"/>
        <v>34.87634749524414</v>
      </c>
      <c r="H37" s="33">
        <f t="shared" si="2"/>
        <v>8.7433715624614621</v>
      </c>
      <c r="I37" s="33">
        <f t="shared" si="3"/>
        <v>9.9301051571059755</v>
      </c>
      <c r="J37" s="20">
        <v>12032</v>
      </c>
      <c r="K37" s="14">
        <v>9558</v>
      </c>
      <c r="L37" s="54">
        <f t="shared" si="4"/>
        <v>25.884076166562043</v>
      </c>
      <c r="M37" s="33">
        <f t="shared" si="5"/>
        <v>8.7781247264131661</v>
      </c>
      <c r="N37" s="34">
        <f t="shared" si="6"/>
        <v>9.4691791000416092</v>
      </c>
    </row>
    <row r="38" spans="1:14" hidden="1" outlineLevel="1" x14ac:dyDescent="0.3">
      <c r="A38" s="36"/>
      <c r="B38" s="55" t="s">
        <v>52</v>
      </c>
      <c r="C38" s="42">
        <f t="shared" si="0"/>
        <v>125.99096838936276</v>
      </c>
      <c r="D38" s="53"/>
      <c r="E38" s="20">
        <v>773</v>
      </c>
      <c r="F38" s="14">
        <v>551</v>
      </c>
      <c r="G38" s="54">
        <f t="shared" si="1"/>
        <v>40.290381125226858</v>
      </c>
      <c r="H38" s="33">
        <f t="shared" si="2"/>
        <v>3.1775393595593373</v>
      </c>
      <c r="I38" s="33">
        <f t="shared" si="3"/>
        <v>3.4695548139285934</v>
      </c>
      <c r="J38" s="20">
        <v>4504</v>
      </c>
      <c r="K38" s="14">
        <v>1993</v>
      </c>
      <c r="L38" s="54">
        <f t="shared" si="4"/>
        <v>125.99096838936276</v>
      </c>
      <c r="M38" s="33">
        <f t="shared" si="5"/>
        <v>3.2859602533049288</v>
      </c>
      <c r="N38" s="34">
        <f t="shared" si="6"/>
        <v>1.9744793833838596</v>
      </c>
    </row>
    <row r="39" spans="1:14" hidden="1" outlineLevel="1" x14ac:dyDescent="0.3">
      <c r="A39" s="36"/>
      <c r="B39" s="55" t="s">
        <v>53</v>
      </c>
      <c r="C39" s="42">
        <f t="shared" si="0"/>
        <v>18.37541831457256</v>
      </c>
      <c r="D39" s="53"/>
      <c r="E39" s="20">
        <v>774</v>
      </c>
      <c r="F39" s="14">
        <v>529</v>
      </c>
      <c r="G39" s="54">
        <f t="shared" si="1"/>
        <v>46.313799621928162</v>
      </c>
      <c r="H39" s="33">
        <f t="shared" si="2"/>
        <v>3.1816500184979652</v>
      </c>
      <c r="I39" s="33">
        <f t="shared" si="3"/>
        <v>3.3310244946791765</v>
      </c>
      <c r="J39" s="20">
        <v>3891</v>
      </c>
      <c r="K39" s="14">
        <v>3287</v>
      </c>
      <c r="L39" s="54">
        <f t="shared" si="4"/>
        <v>18.37541831457256</v>
      </c>
      <c r="M39" s="33">
        <f t="shared" si="5"/>
        <v>2.8387369772667581</v>
      </c>
      <c r="N39" s="34">
        <f t="shared" si="6"/>
        <v>3.256454457191543</v>
      </c>
    </row>
    <row r="40" spans="1:14" hidden="1" outlineLevel="1" x14ac:dyDescent="0.3">
      <c r="A40" s="36"/>
      <c r="B40" s="55" t="s">
        <v>54</v>
      </c>
      <c r="C40" s="42" t="str">
        <f t="shared" si="0"/>
        <v/>
      </c>
      <c r="D40" s="53"/>
      <c r="E40" s="20">
        <v>241</v>
      </c>
      <c r="F40" s="14">
        <v>0</v>
      </c>
      <c r="G40" s="54" t="str">
        <f t="shared" si="1"/>
        <v/>
      </c>
      <c r="H40" s="33">
        <f t="shared" si="2"/>
        <v>0.99066880420931469</v>
      </c>
      <c r="I40" s="33" t="str">
        <f t="shared" si="3"/>
        <v/>
      </c>
      <c r="J40" s="20">
        <v>1066</v>
      </c>
      <c r="K40" s="14">
        <v>0</v>
      </c>
      <c r="L40" s="54" t="str">
        <f t="shared" si="4"/>
        <v/>
      </c>
      <c r="M40" s="33">
        <f t="shared" si="5"/>
        <v>0.77771617007616656</v>
      </c>
      <c r="N40" s="34" t="str">
        <f t="shared" si="6"/>
        <v/>
      </c>
    </row>
    <row r="41" spans="1:14" hidden="1" outlineLevel="1" x14ac:dyDescent="0.3">
      <c r="A41" s="36"/>
      <c r="B41" s="55" t="s">
        <v>55</v>
      </c>
      <c r="C41" s="42">
        <f t="shared" si="0"/>
        <v>108.5427135678392</v>
      </c>
      <c r="D41" s="53"/>
      <c r="E41" s="20">
        <v>113</v>
      </c>
      <c r="F41" s="14">
        <v>53</v>
      </c>
      <c r="G41" s="54">
        <f t="shared" si="1"/>
        <v>113.20754716981132</v>
      </c>
      <c r="H41" s="33">
        <f t="shared" si="2"/>
        <v>0.46450446006494844</v>
      </c>
      <c r="I41" s="33">
        <f t="shared" si="3"/>
        <v>0.33373213273723318</v>
      </c>
      <c r="J41" s="20">
        <v>830</v>
      </c>
      <c r="K41" s="14">
        <v>398</v>
      </c>
      <c r="L41" s="54">
        <f t="shared" si="4"/>
        <v>108.5427135678392</v>
      </c>
      <c r="M41" s="33">
        <f t="shared" si="5"/>
        <v>0.60553885662590834</v>
      </c>
      <c r="N41" s="34">
        <f t="shared" si="6"/>
        <v>0.3943014523767065</v>
      </c>
    </row>
    <row r="42" spans="1:14" hidden="1" outlineLevel="1" x14ac:dyDescent="0.3">
      <c r="A42" s="36"/>
      <c r="B42" s="55" t="s">
        <v>56</v>
      </c>
      <c r="C42" s="42">
        <f t="shared" si="0"/>
        <v>-39.796782387806942</v>
      </c>
      <c r="D42" s="53"/>
      <c r="E42" s="20">
        <v>104</v>
      </c>
      <c r="F42" s="14">
        <v>88</v>
      </c>
      <c r="G42" s="54">
        <f t="shared" si="1"/>
        <v>18.181818181818183</v>
      </c>
      <c r="H42" s="33">
        <f t="shared" si="2"/>
        <v>0.42750852961729763</v>
      </c>
      <c r="I42" s="33">
        <f t="shared" si="3"/>
        <v>0.55412127699767011</v>
      </c>
      <c r="J42" s="20">
        <v>711</v>
      </c>
      <c r="K42" s="14">
        <v>1181</v>
      </c>
      <c r="L42" s="54">
        <f t="shared" si="4"/>
        <v>-39.796782387806942</v>
      </c>
      <c r="M42" s="33">
        <f t="shared" si="5"/>
        <v>0.51872063501327814</v>
      </c>
      <c r="N42" s="34">
        <f t="shared" si="6"/>
        <v>1.170025163962036</v>
      </c>
    </row>
    <row r="43" spans="1:14" hidden="1" outlineLevel="1" x14ac:dyDescent="0.3">
      <c r="A43" s="36"/>
      <c r="B43" s="55" t="s">
        <v>57</v>
      </c>
      <c r="C43" s="42">
        <f t="shared" si="0"/>
        <v>19.246031746031747</v>
      </c>
      <c r="D43" s="53"/>
      <c r="E43" s="20">
        <v>73</v>
      </c>
      <c r="F43" s="14">
        <v>119</v>
      </c>
      <c r="G43" s="54">
        <f t="shared" si="1"/>
        <v>-38.655462184873954</v>
      </c>
      <c r="H43" s="33">
        <f t="shared" si="2"/>
        <v>0.30007810251983391</v>
      </c>
      <c r="I43" s="33">
        <f t="shared" si="3"/>
        <v>0.74932309048548573</v>
      </c>
      <c r="J43" s="20">
        <v>601</v>
      </c>
      <c r="K43" s="14">
        <v>504</v>
      </c>
      <c r="L43" s="54">
        <f t="shared" si="4"/>
        <v>19.246031746031747</v>
      </c>
      <c r="M43" s="33">
        <f t="shared" si="5"/>
        <v>0.43846849738815769</v>
      </c>
      <c r="N43" s="34">
        <f t="shared" si="6"/>
        <v>0.49931641205492483</v>
      </c>
    </row>
    <row r="44" spans="1:14" hidden="1" outlineLevel="1" x14ac:dyDescent="0.3">
      <c r="A44" s="36"/>
      <c r="B44" s="55" t="s">
        <v>58</v>
      </c>
      <c r="C44" s="42">
        <f t="shared" si="0"/>
        <v>-2.8112449799196786</v>
      </c>
      <c r="D44" s="53"/>
      <c r="E44" s="20">
        <v>49</v>
      </c>
      <c r="F44" s="14">
        <v>18</v>
      </c>
      <c r="G44" s="54">
        <f t="shared" si="1"/>
        <v>172.22222222222223</v>
      </c>
      <c r="H44" s="33">
        <f t="shared" si="2"/>
        <v>0.20142228799276524</v>
      </c>
      <c r="I44" s="33">
        <f t="shared" si="3"/>
        <v>0.11334298847679616</v>
      </c>
      <c r="J44" s="20">
        <v>242</v>
      </c>
      <c r="K44" s="14">
        <v>249</v>
      </c>
      <c r="L44" s="54">
        <f t="shared" si="4"/>
        <v>-2.8112449799196786</v>
      </c>
      <c r="M44" s="33">
        <f t="shared" si="5"/>
        <v>0.17655470277526483</v>
      </c>
      <c r="N44" s="34">
        <f t="shared" si="6"/>
        <v>0.24668608452713547</v>
      </c>
    </row>
    <row r="45" spans="1:14" hidden="1" outlineLevel="1" x14ac:dyDescent="0.3">
      <c r="A45" s="36"/>
      <c r="B45" s="55" t="s">
        <v>59</v>
      </c>
      <c r="C45" s="42">
        <f t="shared" si="0"/>
        <v>-90.300230946882223</v>
      </c>
      <c r="D45" s="53"/>
      <c r="E45" s="20">
        <v>0</v>
      </c>
      <c r="F45" s="14">
        <v>196</v>
      </c>
      <c r="G45" s="54">
        <f t="shared" si="1"/>
        <v>-100</v>
      </c>
      <c r="H45" s="33" t="str">
        <f t="shared" si="2"/>
        <v/>
      </c>
      <c r="I45" s="33">
        <f t="shared" si="3"/>
        <v>1.234179207858447</v>
      </c>
      <c r="J45" s="20">
        <v>168</v>
      </c>
      <c r="K45" s="14">
        <v>1732</v>
      </c>
      <c r="L45" s="54">
        <f t="shared" si="4"/>
        <v>-90.300230946882223</v>
      </c>
      <c r="M45" s="33">
        <f t="shared" si="5"/>
        <v>0.12256690110018385</v>
      </c>
      <c r="N45" s="34">
        <f t="shared" si="6"/>
        <v>1.7159048128554164</v>
      </c>
    </row>
    <row r="46" spans="1:14" hidden="1" outlineLevel="1" x14ac:dyDescent="0.3">
      <c r="A46" s="36"/>
      <c r="B46" s="55" t="s">
        <v>60</v>
      </c>
      <c r="C46" s="42">
        <f t="shared" si="0"/>
        <v>200</v>
      </c>
      <c r="D46" s="53"/>
      <c r="E46" s="20">
        <v>0</v>
      </c>
      <c r="F46" s="14">
        <v>2</v>
      </c>
      <c r="G46" s="54">
        <f t="shared" si="1"/>
        <v>-100</v>
      </c>
      <c r="H46" s="33" t="str">
        <f t="shared" si="2"/>
        <v/>
      </c>
      <c r="I46" s="33">
        <f t="shared" si="3"/>
        <v>1.2593665386310685E-2</v>
      </c>
      <c r="J46" s="20">
        <v>18</v>
      </c>
      <c r="K46" s="14">
        <v>6</v>
      </c>
      <c r="L46" s="54">
        <f t="shared" si="4"/>
        <v>200</v>
      </c>
      <c r="M46" s="33">
        <f t="shared" si="5"/>
        <v>1.3132167975019699E-2</v>
      </c>
      <c r="N46" s="34">
        <f t="shared" si="6"/>
        <v>5.9442430006538668E-3</v>
      </c>
    </row>
    <row r="47" spans="1:14" hidden="1" outlineLevel="1" x14ac:dyDescent="0.3">
      <c r="A47" s="36"/>
      <c r="B47" s="55" t="s">
        <v>61</v>
      </c>
      <c r="C47" s="42">
        <f t="shared" si="0"/>
        <v>-99.519230769230774</v>
      </c>
      <c r="D47" s="53"/>
      <c r="E47" s="20">
        <v>0</v>
      </c>
      <c r="F47" s="14">
        <v>21</v>
      </c>
      <c r="G47" s="54">
        <f t="shared" si="1"/>
        <v>-100</v>
      </c>
      <c r="H47" s="33" t="str">
        <f t="shared" si="2"/>
        <v/>
      </c>
      <c r="I47" s="33">
        <f t="shared" si="3"/>
        <v>0.13223348655626221</v>
      </c>
      <c r="J47" s="20">
        <v>1</v>
      </c>
      <c r="K47" s="14">
        <v>208</v>
      </c>
      <c r="L47" s="54">
        <f t="shared" si="4"/>
        <v>-99.519230769230774</v>
      </c>
      <c r="M47" s="33">
        <f t="shared" si="5"/>
        <v>7.2956488750109435E-4</v>
      </c>
      <c r="N47" s="34">
        <f t="shared" si="6"/>
        <v>0.20606709068933404</v>
      </c>
    </row>
    <row r="48" spans="1:14" collapsed="1" x14ac:dyDescent="0.3">
      <c r="A48" s="36" t="s">
        <v>62</v>
      </c>
      <c r="B48" s="1" t="s">
        <v>63</v>
      </c>
      <c r="C48" s="42">
        <f t="shared" si="0"/>
        <v>72.24727272727273</v>
      </c>
      <c r="D48" s="53"/>
      <c r="E48" s="20">
        <v>2353</v>
      </c>
      <c r="F48" s="14">
        <v>1063</v>
      </c>
      <c r="G48" s="54">
        <f t="shared" si="1"/>
        <v>121.35465663217309</v>
      </c>
      <c r="H48" s="33">
        <f t="shared" si="2"/>
        <v>9.6723804825913593</v>
      </c>
      <c r="I48" s="33">
        <f t="shared" si="3"/>
        <v>6.6935331528241298</v>
      </c>
      <c r="J48" s="20">
        <v>11842</v>
      </c>
      <c r="K48" s="14">
        <v>6875</v>
      </c>
      <c r="L48" s="54">
        <f t="shared" si="4"/>
        <v>72.24727272727273</v>
      </c>
      <c r="M48" s="33">
        <f t="shared" si="5"/>
        <v>8.6395073977879591</v>
      </c>
      <c r="N48" s="34">
        <f t="shared" si="6"/>
        <v>6.8111117715825547</v>
      </c>
    </row>
    <row r="49" spans="1:14" hidden="1" outlineLevel="1" x14ac:dyDescent="0.3">
      <c r="A49" s="36"/>
      <c r="B49" s="55" t="s">
        <v>64</v>
      </c>
      <c r="C49" s="42">
        <f t="shared" si="0"/>
        <v>289.79963570127507</v>
      </c>
      <c r="D49" s="53"/>
      <c r="E49" s="20">
        <v>644</v>
      </c>
      <c r="F49" s="14">
        <v>265</v>
      </c>
      <c r="G49" s="54">
        <f t="shared" si="1"/>
        <v>143.01886792452828</v>
      </c>
      <c r="H49" s="33">
        <f t="shared" si="2"/>
        <v>2.647264356476343</v>
      </c>
      <c r="I49" s="33">
        <f t="shared" si="3"/>
        <v>1.6686606636861661</v>
      </c>
      <c r="J49" s="20">
        <v>4280</v>
      </c>
      <c r="K49" s="14">
        <v>1098</v>
      </c>
      <c r="L49" s="54">
        <f t="shared" si="4"/>
        <v>289.79963570127507</v>
      </c>
      <c r="M49" s="33">
        <f t="shared" si="5"/>
        <v>3.1225377185046836</v>
      </c>
      <c r="N49" s="34">
        <f t="shared" si="6"/>
        <v>1.0877964691196575</v>
      </c>
    </row>
    <row r="50" spans="1:14" hidden="1" outlineLevel="1" x14ac:dyDescent="0.3">
      <c r="A50" s="36"/>
      <c r="B50" s="55" t="s">
        <v>65</v>
      </c>
      <c r="C50" s="42">
        <f t="shared" si="0"/>
        <v>43.401147626499736</v>
      </c>
      <c r="D50" s="53"/>
      <c r="E50" s="20">
        <v>782</v>
      </c>
      <c r="F50" s="14">
        <v>153</v>
      </c>
      <c r="G50" s="54">
        <f t="shared" si="1"/>
        <v>411.11111111111109</v>
      </c>
      <c r="H50" s="33">
        <f t="shared" si="2"/>
        <v>3.2145352900069883</v>
      </c>
      <c r="I50" s="33">
        <f t="shared" si="3"/>
        <v>0.96341540205276743</v>
      </c>
      <c r="J50" s="20">
        <v>2749</v>
      </c>
      <c r="K50" s="14">
        <v>1917</v>
      </c>
      <c r="L50" s="54">
        <f t="shared" si="4"/>
        <v>43.401147626499736</v>
      </c>
      <c r="M50" s="33">
        <f t="shared" si="5"/>
        <v>2.0055738757405082</v>
      </c>
      <c r="N50" s="34">
        <f t="shared" si="6"/>
        <v>1.8991856387089106</v>
      </c>
    </row>
    <row r="51" spans="1:14" hidden="1" outlineLevel="1" x14ac:dyDescent="0.3">
      <c r="A51" s="36"/>
      <c r="B51" s="55" t="s">
        <v>66</v>
      </c>
      <c r="C51" s="42">
        <f t="shared" si="0"/>
        <v>31.51969981238274</v>
      </c>
      <c r="D51" s="53"/>
      <c r="E51" s="20">
        <v>375</v>
      </c>
      <c r="F51" s="14">
        <v>188</v>
      </c>
      <c r="G51" s="54">
        <f t="shared" si="1"/>
        <v>99.468085106382972</v>
      </c>
      <c r="H51" s="33">
        <f t="shared" si="2"/>
        <v>1.5414971019854482</v>
      </c>
      <c r="I51" s="33">
        <f t="shared" si="3"/>
        <v>1.1838045463132045</v>
      </c>
      <c r="J51" s="20">
        <v>2103</v>
      </c>
      <c r="K51" s="14">
        <v>1599</v>
      </c>
      <c r="L51" s="54">
        <f t="shared" si="4"/>
        <v>31.51969981238274</v>
      </c>
      <c r="M51" s="33">
        <f t="shared" si="5"/>
        <v>1.5342749584148014</v>
      </c>
      <c r="N51" s="34">
        <f t="shared" si="6"/>
        <v>1.5841407596742556</v>
      </c>
    </row>
    <row r="52" spans="1:14" hidden="1" outlineLevel="1" x14ac:dyDescent="0.3">
      <c r="A52" s="36"/>
      <c r="B52" s="55" t="s">
        <v>67</v>
      </c>
      <c r="C52" s="42">
        <f t="shared" si="0"/>
        <v>23.611997447351627</v>
      </c>
      <c r="D52" s="53"/>
      <c r="E52" s="20">
        <v>443</v>
      </c>
      <c r="F52" s="14">
        <v>326</v>
      </c>
      <c r="G52" s="54">
        <f t="shared" si="1"/>
        <v>35.889570552147241</v>
      </c>
      <c r="H52" s="33">
        <f t="shared" si="2"/>
        <v>1.8210219098121427</v>
      </c>
      <c r="I52" s="33">
        <f t="shared" si="3"/>
        <v>2.0527674579686415</v>
      </c>
      <c r="J52" s="20">
        <v>1937</v>
      </c>
      <c r="K52" s="14">
        <v>1567</v>
      </c>
      <c r="L52" s="54">
        <f t="shared" si="4"/>
        <v>23.611997447351627</v>
      </c>
      <c r="M52" s="33">
        <f t="shared" si="5"/>
        <v>1.4131671870896196</v>
      </c>
      <c r="N52" s="34">
        <f t="shared" si="6"/>
        <v>1.5524381303374348</v>
      </c>
    </row>
    <row r="53" spans="1:14" hidden="1" outlineLevel="1" x14ac:dyDescent="0.3">
      <c r="A53" s="36"/>
      <c r="B53" s="55" t="s">
        <v>68</v>
      </c>
      <c r="C53" s="42">
        <f t="shared" si="0"/>
        <v>41.393442622950822</v>
      </c>
      <c r="D53" s="53"/>
      <c r="E53" s="20">
        <v>47</v>
      </c>
      <c r="F53" s="14">
        <v>18</v>
      </c>
      <c r="G53" s="54">
        <f t="shared" si="1"/>
        <v>161.11111111111111</v>
      </c>
      <c r="H53" s="33">
        <f t="shared" si="2"/>
        <v>0.19320097011550952</v>
      </c>
      <c r="I53" s="33">
        <f t="shared" si="3"/>
        <v>0.11334298847679616</v>
      </c>
      <c r="J53" s="20">
        <v>345</v>
      </c>
      <c r="K53" s="14">
        <v>244</v>
      </c>
      <c r="L53" s="54">
        <f t="shared" si="4"/>
        <v>41.393442622950822</v>
      </c>
      <c r="M53" s="33">
        <f t="shared" si="5"/>
        <v>0.25169988618787759</v>
      </c>
      <c r="N53" s="34">
        <f t="shared" si="6"/>
        <v>0.24173254869325725</v>
      </c>
    </row>
    <row r="54" spans="1:14" hidden="1" outlineLevel="1" x14ac:dyDescent="0.3">
      <c r="A54" s="36"/>
      <c r="B54" s="55" t="s">
        <v>69</v>
      </c>
      <c r="C54" s="42">
        <f t="shared" si="0"/>
        <v>39.00709219858156</v>
      </c>
      <c r="D54" s="53"/>
      <c r="E54" s="20">
        <v>21</v>
      </c>
      <c r="F54" s="14">
        <v>30</v>
      </c>
      <c r="G54" s="54">
        <f t="shared" si="1"/>
        <v>-30</v>
      </c>
      <c r="H54" s="33">
        <f t="shared" si="2"/>
        <v>8.6323837711185111E-2</v>
      </c>
      <c r="I54" s="33">
        <f t="shared" si="3"/>
        <v>0.18890498079466028</v>
      </c>
      <c r="J54" s="20">
        <v>196</v>
      </c>
      <c r="K54" s="14">
        <v>141</v>
      </c>
      <c r="L54" s="54">
        <f t="shared" si="4"/>
        <v>39.00709219858156</v>
      </c>
      <c r="M54" s="33">
        <f t="shared" si="5"/>
        <v>0.14299471795021448</v>
      </c>
      <c r="N54" s="34">
        <f t="shared" si="6"/>
        <v>0.13968971051536586</v>
      </c>
    </row>
    <row r="55" spans="1:14" hidden="1" outlineLevel="1" x14ac:dyDescent="0.3">
      <c r="A55" s="36"/>
      <c r="B55" s="55" t="s">
        <v>70</v>
      </c>
      <c r="C55" s="42">
        <f t="shared" si="0"/>
        <v>98.484848484848484</v>
      </c>
      <c r="D55" s="53"/>
      <c r="E55" s="20">
        <v>27</v>
      </c>
      <c r="F55" s="14">
        <v>7</v>
      </c>
      <c r="G55" s="54">
        <f t="shared" si="1"/>
        <v>285.71428571428572</v>
      </c>
      <c r="H55" s="33">
        <f t="shared" si="2"/>
        <v>0.11098779134295228</v>
      </c>
      <c r="I55" s="33">
        <f t="shared" si="3"/>
        <v>4.40778288520874E-2</v>
      </c>
      <c r="J55" s="20">
        <v>131</v>
      </c>
      <c r="K55" s="14">
        <v>66</v>
      </c>
      <c r="L55" s="54">
        <f t="shared" si="4"/>
        <v>98.484848484848484</v>
      </c>
      <c r="M55" s="33">
        <f t="shared" si="5"/>
        <v>9.5573000262643357E-2</v>
      </c>
      <c r="N55" s="34">
        <f t="shared" si="6"/>
        <v>6.5386673007192531E-2</v>
      </c>
    </row>
    <row r="56" spans="1:14" hidden="1" outlineLevel="1" x14ac:dyDescent="0.3">
      <c r="A56" s="36"/>
      <c r="B56" s="55" t="s">
        <v>71</v>
      </c>
      <c r="C56" s="42">
        <f t="shared" si="0"/>
        <v>-14.285714285714285</v>
      </c>
      <c r="D56" s="53"/>
      <c r="E56" s="20">
        <v>10</v>
      </c>
      <c r="F56" s="14">
        <v>67</v>
      </c>
      <c r="G56" s="54">
        <f t="shared" si="1"/>
        <v>-85.074626865671647</v>
      </c>
      <c r="H56" s="33">
        <f t="shared" si="2"/>
        <v>4.1106589386278619E-2</v>
      </c>
      <c r="I56" s="33">
        <f t="shared" si="3"/>
        <v>0.42188779044140795</v>
      </c>
      <c r="J56" s="20">
        <v>60</v>
      </c>
      <c r="K56" s="14">
        <v>70</v>
      </c>
      <c r="L56" s="54">
        <f t="shared" si="4"/>
        <v>-14.285714285714285</v>
      </c>
      <c r="M56" s="33">
        <f t="shared" si="5"/>
        <v>4.3773893250065664E-2</v>
      </c>
      <c r="N56" s="34">
        <f t="shared" si="6"/>
        <v>6.9349501674295114E-2</v>
      </c>
    </row>
    <row r="57" spans="1:14" hidden="1" outlineLevel="1" x14ac:dyDescent="0.3">
      <c r="A57" s="36"/>
      <c r="B57" s="55" t="s">
        <v>72</v>
      </c>
      <c r="C57" s="42">
        <f t="shared" si="0"/>
        <v>76.923076923076934</v>
      </c>
      <c r="D57" s="53"/>
      <c r="E57" s="20">
        <v>0</v>
      </c>
      <c r="F57" s="14">
        <v>1</v>
      </c>
      <c r="G57" s="54">
        <f t="shared" si="1"/>
        <v>-100</v>
      </c>
      <c r="H57" s="33" t="str">
        <f t="shared" si="2"/>
        <v/>
      </c>
      <c r="I57" s="33">
        <f t="shared" si="3"/>
        <v>6.2968326931553426E-3</v>
      </c>
      <c r="J57" s="20">
        <v>23</v>
      </c>
      <c r="K57" s="14">
        <v>13</v>
      </c>
      <c r="L57" s="54">
        <f t="shared" si="4"/>
        <v>76.923076923076934</v>
      </c>
      <c r="M57" s="33">
        <f t="shared" si="5"/>
        <v>1.6779992412525167E-2</v>
      </c>
      <c r="N57" s="34">
        <f t="shared" si="6"/>
        <v>1.2879193168083378E-2</v>
      </c>
    </row>
    <row r="58" spans="1:14" hidden="1" outlineLevel="1" x14ac:dyDescent="0.3">
      <c r="A58" s="36"/>
      <c r="B58" s="55" t="s">
        <v>73</v>
      </c>
      <c r="C58" s="42" t="str">
        <f t="shared" si="0"/>
        <v/>
      </c>
      <c r="D58" s="53"/>
      <c r="E58" s="20">
        <v>4</v>
      </c>
      <c r="F58" s="14">
        <v>0</v>
      </c>
      <c r="G58" s="54" t="str">
        <f t="shared" si="1"/>
        <v/>
      </c>
      <c r="H58" s="33">
        <f t="shared" si="2"/>
        <v>1.644263575451145E-2</v>
      </c>
      <c r="I58" s="33" t="str">
        <f t="shared" si="3"/>
        <v/>
      </c>
      <c r="J58" s="20">
        <v>6</v>
      </c>
      <c r="K58" s="14">
        <v>0</v>
      </c>
      <c r="L58" s="54" t="str">
        <f t="shared" si="4"/>
        <v/>
      </c>
      <c r="M58" s="33">
        <f t="shared" si="5"/>
        <v>4.3773893250065657E-3</v>
      </c>
      <c r="N58" s="34" t="str">
        <f t="shared" si="6"/>
        <v/>
      </c>
    </row>
    <row r="59" spans="1:14" hidden="1" outlineLevel="1" x14ac:dyDescent="0.3">
      <c r="A59" s="36"/>
      <c r="B59" s="55" t="s">
        <v>74</v>
      </c>
      <c r="C59" s="42">
        <f t="shared" si="0"/>
        <v>-54.54545454545454</v>
      </c>
      <c r="D59" s="53"/>
      <c r="E59" s="20">
        <v>0</v>
      </c>
      <c r="F59" s="14">
        <v>1</v>
      </c>
      <c r="G59" s="54">
        <f t="shared" si="1"/>
        <v>-100</v>
      </c>
      <c r="H59" s="33" t="str">
        <f t="shared" si="2"/>
        <v/>
      </c>
      <c r="I59" s="33">
        <f t="shared" si="3"/>
        <v>6.2968326931553426E-3</v>
      </c>
      <c r="J59" s="20">
        <v>5</v>
      </c>
      <c r="K59" s="14">
        <v>11</v>
      </c>
      <c r="L59" s="54">
        <f t="shared" si="4"/>
        <v>-54.54545454545454</v>
      </c>
      <c r="M59" s="33">
        <f t="shared" si="5"/>
        <v>3.6478244375054716E-3</v>
      </c>
      <c r="N59" s="34">
        <f t="shared" si="6"/>
        <v>1.089777883453209E-2</v>
      </c>
    </row>
    <row r="60" spans="1:14" hidden="1" outlineLevel="1" x14ac:dyDescent="0.3">
      <c r="A60" s="36"/>
      <c r="B60" s="55" t="s">
        <v>75</v>
      </c>
      <c r="C60" s="42">
        <f t="shared" si="0"/>
        <v>-97.31543624161074</v>
      </c>
      <c r="D60" s="53"/>
      <c r="E60" s="20">
        <v>0</v>
      </c>
      <c r="F60" s="14">
        <v>7</v>
      </c>
      <c r="G60" s="54">
        <f t="shared" si="1"/>
        <v>-100</v>
      </c>
      <c r="H60" s="33" t="str">
        <f t="shared" si="2"/>
        <v/>
      </c>
      <c r="I60" s="33">
        <f t="shared" si="3"/>
        <v>4.40778288520874E-2</v>
      </c>
      <c r="J60" s="20">
        <v>4</v>
      </c>
      <c r="K60" s="14">
        <v>149</v>
      </c>
      <c r="L60" s="54">
        <f t="shared" si="4"/>
        <v>-97.31543624161074</v>
      </c>
      <c r="M60" s="33">
        <f t="shared" si="5"/>
        <v>2.9182595500043774E-3</v>
      </c>
      <c r="N60" s="34">
        <f t="shared" si="6"/>
        <v>0.14761536784957102</v>
      </c>
    </row>
    <row r="61" spans="1:14" hidden="1" outlineLevel="1" x14ac:dyDescent="0.3">
      <c r="A61" s="36"/>
      <c r="B61" s="55" t="s">
        <v>76</v>
      </c>
      <c r="C61" s="42" t="str">
        <f t="shared" si="0"/>
        <v/>
      </c>
      <c r="D61" s="53"/>
      <c r="E61" s="20">
        <v>0</v>
      </c>
      <c r="F61" s="14">
        <v>0</v>
      </c>
      <c r="G61" s="54" t="str">
        <f t="shared" si="1"/>
        <v/>
      </c>
      <c r="H61" s="33" t="str">
        <f t="shared" si="2"/>
        <v/>
      </c>
      <c r="I61" s="33" t="str">
        <f t="shared" si="3"/>
        <v/>
      </c>
      <c r="J61" s="20">
        <v>3</v>
      </c>
      <c r="K61" s="14">
        <v>0</v>
      </c>
      <c r="L61" s="54" t="str">
        <f t="shared" si="4"/>
        <v/>
      </c>
      <c r="M61" s="33">
        <f t="shared" si="5"/>
        <v>2.1886946625032828E-3</v>
      </c>
      <c r="N61" s="34" t="str">
        <f t="shared" si="6"/>
        <v/>
      </c>
    </row>
    <row r="62" spans="1:14" collapsed="1" x14ac:dyDescent="0.3">
      <c r="A62" s="36" t="s">
        <v>77</v>
      </c>
      <c r="B62" s="1" t="s">
        <v>78</v>
      </c>
      <c r="C62" s="42">
        <f t="shared" si="0"/>
        <v>32.847920732622732</v>
      </c>
      <c r="D62" s="53"/>
      <c r="E62" s="20">
        <v>1623</v>
      </c>
      <c r="F62" s="14">
        <v>1077</v>
      </c>
      <c r="G62" s="54">
        <f t="shared" si="1"/>
        <v>50.696378830083567</v>
      </c>
      <c r="H62" s="33">
        <f t="shared" si="2"/>
        <v>6.67159945739302</v>
      </c>
      <c r="I62" s="33">
        <f t="shared" si="3"/>
        <v>6.781688810528304</v>
      </c>
      <c r="J62" s="20">
        <v>8849</v>
      </c>
      <c r="K62" s="14">
        <v>6661</v>
      </c>
      <c r="L62" s="54">
        <f t="shared" si="4"/>
        <v>32.847920732622732</v>
      </c>
      <c r="M62" s="33">
        <f t="shared" si="5"/>
        <v>6.4559196894971835</v>
      </c>
      <c r="N62" s="34">
        <f t="shared" si="6"/>
        <v>6.5991004378925675</v>
      </c>
    </row>
    <row r="63" spans="1:14" hidden="1" outlineLevel="1" x14ac:dyDescent="0.3">
      <c r="A63" s="36"/>
      <c r="B63" s="55" t="s">
        <v>79</v>
      </c>
      <c r="C63" s="42">
        <f t="shared" si="0"/>
        <v>23.771790808240887</v>
      </c>
      <c r="D63" s="53"/>
      <c r="E63" s="20">
        <v>196</v>
      </c>
      <c r="F63" s="14">
        <v>119</v>
      </c>
      <c r="G63" s="54">
        <f t="shared" si="1"/>
        <v>64.705882352941174</v>
      </c>
      <c r="H63" s="33">
        <f t="shared" si="2"/>
        <v>0.80568915197106095</v>
      </c>
      <c r="I63" s="33">
        <f t="shared" si="3"/>
        <v>0.74932309048548573</v>
      </c>
      <c r="J63" s="20">
        <v>1562</v>
      </c>
      <c r="K63" s="14">
        <v>1262</v>
      </c>
      <c r="L63" s="54">
        <f t="shared" si="4"/>
        <v>23.771790808240887</v>
      </c>
      <c r="M63" s="33">
        <f t="shared" si="5"/>
        <v>1.1395803542767093</v>
      </c>
      <c r="N63" s="34">
        <f t="shared" si="6"/>
        <v>1.2502724444708633</v>
      </c>
    </row>
    <row r="64" spans="1:14" hidden="1" outlineLevel="1" x14ac:dyDescent="0.3">
      <c r="A64" s="36"/>
      <c r="B64" s="55" t="s">
        <v>80</v>
      </c>
      <c r="C64" s="42">
        <f t="shared" si="0"/>
        <v>44.720496894409941</v>
      </c>
      <c r="D64" s="53"/>
      <c r="E64" s="20">
        <v>263</v>
      </c>
      <c r="F64" s="14">
        <v>179</v>
      </c>
      <c r="G64" s="54">
        <f t="shared" si="1"/>
        <v>46.927374301675975</v>
      </c>
      <c r="H64" s="33">
        <f t="shared" si="2"/>
        <v>1.0811033008591275</v>
      </c>
      <c r="I64" s="33">
        <f t="shared" si="3"/>
        <v>1.1271330520748064</v>
      </c>
      <c r="J64" s="20">
        <v>1398</v>
      </c>
      <c r="K64" s="14">
        <v>966</v>
      </c>
      <c r="L64" s="54">
        <f t="shared" si="4"/>
        <v>44.720496894409941</v>
      </c>
      <c r="M64" s="33">
        <f t="shared" si="5"/>
        <v>1.0199317127265299</v>
      </c>
      <c r="N64" s="34">
        <f t="shared" si="6"/>
        <v>0.9570231231052726</v>
      </c>
    </row>
    <row r="65" spans="1:14" hidden="1" outlineLevel="1" x14ac:dyDescent="0.3">
      <c r="A65" s="36"/>
      <c r="B65" s="55" t="s">
        <v>81</v>
      </c>
      <c r="C65" s="42">
        <f t="shared" si="0"/>
        <v>21.052631578947366</v>
      </c>
      <c r="D65" s="53"/>
      <c r="E65" s="20">
        <v>180</v>
      </c>
      <c r="F65" s="14">
        <v>158</v>
      </c>
      <c r="G65" s="54">
        <f t="shared" si="1"/>
        <v>13.924050632911392</v>
      </c>
      <c r="H65" s="33">
        <f t="shared" si="2"/>
        <v>0.7399186089530152</v>
      </c>
      <c r="I65" s="33">
        <f t="shared" si="3"/>
        <v>0.99489956551854408</v>
      </c>
      <c r="J65" s="20">
        <v>1173</v>
      </c>
      <c r="K65" s="14">
        <v>969</v>
      </c>
      <c r="L65" s="54">
        <f t="shared" si="4"/>
        <v>21.052631578947366</v>
      </c>
      <c r="M65" s="33">
        <f t="shared" si="5"/>
        <v>0.85577961303878369</v>
      </c>
      <c r="N65" s="34">
        <f t="shared" si="6"/>
        <v>0.95999524460559948</v>
      </c>
    </row>
    <row r="66" spans="1:14" hidden="1" outlineLevel="1" x14ac:dyDescent="0.3">
      <c r="A66" s="36"/>
      <c r="B66" s="55" t="s">
        <v>82</v>
      </c>
      <c r="C66" s="42">
        <f t="shared" si="0"/>
        <v>6.0098522167487687</v>
      </c>
      <c r="D66" s="53"/>
      <c r="E66" s="20">
        <v>169</v>
      </c>
      <c r="F66" s="14">
        <v>226</v>
      </c>
      <c r="G66" s="54">
        <f t="shared" si="1"/>
        <v>-25.221238938053098</v>
      </c>
      <c r="H66" s="33">
        <f t="shared" si="2"/>
        <v>0.69470136062810872</v>
      </c>
      <c r="I66" s="33">
        <f t="shared" si="3"/>
        <v>1.4230841886531076</v>
      </c>
      <c r="J66" s="20">
        <v>1076</v>
      </c>
      <c r="K66" s="14">
        <v>1015</v>
      </c>
      <c r="L66" s="54">
        <f t="shared" si="4"/>
        <v>6.0098522167487687</v>
      </c>
      <c r="M66" s="33">
        <f t="shared" si="5"/>
        <v>0.78501181895117755</v>
      </c>
      <c r="N66" s="34">
        <f t="shared" si="6"/>
        <v>1.0055677742772793</v>
      </c>
    </row>
    <row r="67" spans="1:14" hidden="1" outlineLevel="1" x14ac:dyDescent="0.3">
      <c r="A67" s="36"/>
      <c r="B67" s="55" t="s">
        <v>83</v>
      </c>
      <c r="C67" s="42">
        <f t="shared" si="0"/>
        <v>5.6753688989784337</v>
      </c>
      <c r="D67" s="53"/>
      <c r="E67" s="20">
        <v>168</v>
      </c>
      <c r="F67" s="14">
        <v>137</v>
      </c>
      <c r="G67" s="54">
        <f t="shared" si="1"/>
        <v>22.627737226277372</v>
      </c>
      <c r="H67" s="33">
        <f t="shared" si="2"/>
        <v>0.69059070168948089</v>
      </c>
      <c r="I67" s="33">
        <f t="shared" si="3"/>
        <v>0.86266607896228198</v>
      </c>
      <c r="J67" s="20">
        <v>931</v>
      </c>
      <c r="K67" s="14">
        <v>881</v>
      </c>
      <c r="L67" s="54">
        <f t="shared" si="4"/>
        <v>5.6753688989784337</v>
      </c>
      <c r="M67" s="33">
        <f t="shared" si="5"/>
        <v>0.67922491026351883</v>
      </c>
      <c r="N67" s="34">
        <f t="shared" si="6"/>
        <v>0.87281301392934285</v>
      </c>
    </row>
    <row r="68" spans="1:14" hidden="1" outlineLevel="1" x14ac:dyDescent="0.3">
      <c r="A68" s="36"/>
      <c r="B68" s="55" t="s">
        <v>84</v>
      </c>
      <c r="C68" s="42">
        <f t="shared" si="0"/>
        <v>92.36641221374046</v>
      </c>
      <c r="D68" s="53"/>
      <c r="E68" s="20">
        <v>167</v>
      </c>
      <c r="F68" s="14">
        <v>114</v>
      </c>
      <c r="G68" s="54">
        <f t="shared" si="1"/>
        <v>46.491228070175438</v>
      </c>
      <c r="H68" s="33">
        <f t="shared" si="2"/>
        <v>0.68648004275085295</v>
      </c>
      <c r="I68" s="33">
        <f t="shared" si="3"/>
        <v>0.71783892701970908</v>
      </c>
      <c r="J68" s="20">
        <v>756</v>
      </c>
      <c r="K68" s="14">
        <v>393</v>
      </c>
      <c r="L68" s="54">
        <f t="shared" si="4"/>
        <v>92.36641221374046</v>
      </c>
      <c r="M68" s="33">
        <f t="shared" si="5"/>
        <v>0.55155105495082735</v>
      </c>
      <c r="N68" s="34">
        <f t="shared" si="6"/>
        <v>0.38934791654282824</v>
      </c>
    </row>
    <row r="69" spans="1:14" hidden="1" outlineLevel="1" x14ac:dyDescent="0.3">
      <c r="A69" s="36"/>
      <c r="B69" s="55" t="s">
        <v>85</v>
      </c>
      <c r="C69" s="42">
        <f t="shared" si="0"/>
        <v>121.875</v>
      </c>
      <c r="D69" s="53"/>
      <c r="E69" s="20">
        <v>88</v>
      </c>
      <c r="F69" s="14">
        <v>24</v>
      </c>
      <c r="G69" s="54">
        <f t="shared" si="1"/>
        <v>266.66666666666663</v>
      </c>
      <c r="H69" s="33">
        <f t="shared" si="2"/>
        <v>0.36173798659925188</v>
      </c>
      <c r="I69" s="33">
        <f t="shared" si="3"/>
        <v>0.15112398463572824</v>
      </c>
      <c r="J69" s="20">
        <v>426</v>
      </c>
      <c r="K69" s="14">
        <v>192</v>
      </c>
      <c r="L69" s="54">
        <f t="shared" si="4"/>
        <v>121.875</v>
      </c>
      <c r="M69" s="33">
        <f t="shared" si="5"/>
        <v>0.3107946420754662</v>
      </c>
      <c r="N69" s="34">
        <f t="shared" si="6"/>
        <v>0.19021577602092374</v>
      </c>
    </row>
    <row r="70" spans="1:14" hidden="1" outlineLevel="1" x14ac:dyDescent="0.3">
      <c r="A70" s="36"/>
      <c r="B70" s="55" t="s">
        <v>86</v>
      </c>
      <c r="C70" s="42">
        <f t="shared" si="0"/>
        <v>185.60606060606059</v>
      </c>
      <c r="D70" s="53"/>
      <c r="E70" s="20">
        <v>112</v>
      </c>
      <c r="F70" s="14">
        <v>10</v>
      </c>
      <c r="G70" s="54">
        <f t="shared" si="1"/>
        <v>1019.9999999999999</v>
      </c>
      <c r="H70" s="33">
        <f t="shared" si="2"/>
        <v>0.46039380112632056</v>
      </c>
      <c r="I70" s="33">
        <f t="shared" si="3"/>
        <v>6.2968326931553437E-2</v>
      </c>
      <c r="J70" s="20">
        <v>377</v>
      </c>
      <c r="K70" s="14">
        <v>132</v>
      </c>
      <c r="L70" s="54">
        <f t="shared" si="4"/>
        <v>185.60606060606059</v>
      </c>
      <c r="M70" s="33">
        <f t="shared" si="5"/>
        <v>0.27504596258791258</v>
      </c>
      <c r="N70" s="34">
        <f t="shared" si="6"/>
        <v>0.13077334601438506</v>
      </c>
    </row>
    <row r="71" spans="1:14" hidden="1" outlineLevel="1" x14ac:dyDescent="0.3">
      <c r="A71" s="36"/>
      <c r="B71" s="55" t="s">
        <v>87</v>
      </c>
      <c r="C71" s="42">
        <f t="shared" si="0"/>
        <v>144.9612403100775</v>
      </c>
      <c r="D71" s="53"/>
      <c r="E71" s="20">
        <v>82</v>
      </c>
      <c r="F71" s="14">
        <v>14</v>
      </c>
      <c r="G71" s="54">
        <f t="shared" si="1"/>
        <v>485.71428571428567</v>
      </c>
      <c r="H71" s="33">
        <f t="shared" si="2"/>
        <v>0.33707403296748473</v>
      </c>
      <c r="I71" s="33">
        <f t="shared" si="3"/>
        <v>8.81556577041748E-2</v>
      </c>
      <c r="J71" s="20">
        <v>316</v>
      </c>
      <c r="K71" s="14">
        <v>129</v>
      </c>
      <c r="L71" s="54">
        <f t="shared" si="4"/>
        <v>144.9612403100775</v>
      </c>
      <c r="M71" s="33">
        <f t="shared" si="5"/>
        <v>0.2305425044503458</v>
      </c>
      <c r="N71" s="34">
        <f t="shared" si="6"/>
        <v>0.12780122451405812</v>
      </c>
    </row>
    <row r="72" spans="1:14" hidden="1" outlineLevel="1" x14ac:dyDescent="0.3">
      <c r="A72" s="36"/>
      <c r="B72" s="55" t="s">
        <v>88</v>
      </c>
      <c r="C72" s="42">
        <f t="shared" si="0"/>
        <v>-25.745257452574528</v>
      </c>
      <c r="D72" s="53"/>
      <c r="E72" s="20">
        <v>51</v>
      </c>
      <c r="F72" s="14">
        <v>60</v>
      </c>
      <c r="G72" s="54">
        <f t="shared" si="1"/>
        <v>-15</v>
      </c>
      <c r="H72" s="33">
        <f t="shared" si="2"/>
        <v>0.20964360587002098</v>
      </c>
      <c r="I72" s="33">
        <f t="shared" si="3"/>
        <v>0.37780996158932056</v>
      </c>
      <c r="J72" s="20">
        <v>274</v>
      </c>
      <c r="K72" s="14">
        <v>369</v>
      </c>
      <c r="L72" s="54">
        <f t="shared" si="4"/>
        <v>-25.745257452574528</v>
      </c>
      <c r="M72" s="33">
        <f t="shared" si="5"/>
        <v>0.19990077917529983</v>
      </c>
      <c r="N72" s="34">
        <f t="shared" si="6"/>
        <v>0.36557094454021277</v>
      </c>
    </row>
    <row r="73" spans="1:14" hidden="1" outlineLevel="1" x14ac:dyDescent="0.3">
      <c r="A73" s="36"/>
      <c r="B73" s="55" t="s">
        <v>89</v>
      </c>
      <c r="C73" s="42">
        <f t="shared" si="0"/>
        <v>50</v>
      </c>
      <c r="D73" s="53"/>
      <c r="E73" s="20">
        <v>37</v>
      </c>
      <c r="F73" s="14">
        <v>7</v>
      </c>
      <c r="G73" s="54">
        <f t="shared" si="1"/>
        <v>428.57142857142856</v>
      </c>
      <c r="H73" s="33">
        <f t="shared" si="2"/>
        <v>0.1520943807292309</v>
      </c>
      <c r="I73" s="33">
        <f t="shared" si="3"/>
        <v>4.40778288520874E-2</v>
      </c>
      <c r="J73" s="20">
        <v>168</v>
      </c>
      <c r="K73" s="14">
        <v>112</v>
      </c>
      <c r="L73" s="54">
        <f t="shared" si="4"/>
        <v>50</v>
      </c>
      <c r="M73" s="33">
        <f t="shared" si="5"/>
        <v>0.12256690110018385</v>
      </c>
      <c r="N73" s="34">
        <f t="shared" si="6"/>
        <v>0.11095920267887219</v>
      </c>
    </row>
    <row r="74" spans="1:14" hidden="1" outlineLevel="1" x14ac:dyDescent="0.3">
      <c r="A74" s="36"/>
      <c r="B74" s="55" t="s">
        <v>90</v>
      </c>
      <c r="C74" s="42">
        <f t="shared" ref="C74:C137" si="7">IF(K74=0,"",SUM(((J74-K74)/K74)*100))</f>
        <v>243.24324324324326</v>
      </c>
      <c r="D74" s="53"/>
      <c r="E74" s="20">
        <v>52</v>
      </c>
      <c r="F74" s="14">
        <v>5</v>
      </c>
      <c r="G74" s="54">
        <f t="shared" ref="G74:G137" si="8">IF(F74=0,"",SUM(((E74-F74)/F74)*100))</f>
        <v>940</v>
      </c>
      <c r="H74" s="33">
        <f t="shared" ref="H74:H137" si="9">IF(E74=0,"",SUM((E74/CntPeriod)*100))</f>
        <v>0.21375426480864881</v>
      </c>
      <c r="I74" s="33">
        <f t="shared" ref="I74:I137" si="10">IF(F74=0,"",SUM((F74/CntPeriodPrevYear)*100))</f>
        <v>3.1484163465776718E-2</v>
      </c>
      <c r="J74" s="20">
        <v>127</v>
      </c>
      <c r="K74" s="14">
        <v>37</v>
      </c>
      <c r="L74" s="54">
        <f t="shared" ref="L74:L137" si="11">IF(K74=0,"",SUM(((J74-K74)/K74)*100))</f>
        <v>243.24324324324326</v>
      </c>
      <c r="M74" s="33">
        <f t="shared" ref="M74:M137" si="12">IF(J74=0,"",SUM((J74/CntYearAck)*100))</f>
        <v>9.2654740712638975E-2</v>
      </c>
      <c r="N74" s="34">
        <f t="shared" ref="N74:N137" si="13">IF(K74=0,"",SUM((K74/CntPrevYearAck)*100))</f>
        <v>3.6656165170698848E-2</v>
      </c>
    </row>
    <row r="75" spans="1:14" hidden="1" outlineLevel="1" x14ac:dyDescent="0.3">
      <c r="A75" s="36"/>
      <c r="B75" s="55" t="s">
        <v>91</v>
      </c>
      <c r="C75" s="42">
        <f t="shared" si="7"/>
        <v>100</v>
      </c>
      <c r="D75" s="53"/>
      <c r="E75" s="20">
        <v>13</v>
      </c>
      <c r="F75" s="14">
        <v>2</v>
      </c>
      <c r="G75" s="54">
        <f t="shared" si="8"/>
        <v>550</v>
      </c>
      <c r="H75" s="33">
        <f t="shared" si="9"/>
        <v>5.3438566202162203E-2</v>
      </c>
      <c r="I75" s="33">
        <f t="shared" si="10"/>
        <v>1.2593665386310685E-2</v>
      </c>
      <c r="J75" s="20">
        <v>94</v>
      </c>
      <c r="K75" s="14">
        <v>47</v>
      </c>
      <c r="L75" s="54">
        <f t="shared" si="11"/>
        <v>100</v>
      </c>
      <c r="M75" s="33">
        <f t="shared" si="12"/>
        <v>6.857909942510286E-2</v>
      </c>
      <c r="N75" s="34">
        <f t="shared" si="13"/>
        <v>4.6563236838455292E-2</v>
      </c>
    </row>
    <row r="76" spans="1:14" hidden="1" outlineLevel="1" x14ac:dyDescent="0.3">
      <c r="A76" s="36"/>
      <c r="B76" s="55" t="s">
        <v>92</v>
      </c>
      <c r="C76" s="42">
        <f t="shared" si="7"/>
        <v>166.66666666666669</v>
      </c>
      <c r="D76" s="53"/>
      <c r="E76" s="20">
        <v>10</v>
      </c>
      <c r="F76" s="14">
        <v>2</v>
      </c>
      <c r="G76" s="54">
        <f t="shared" si="8"/>
        <v>400</v>
      </c>
      <c r="H76" s="33">
        <f t="shared" si="9"/>
        <v>4.1106589386278619E-2</v>
      </c>
      <c r="I76" s="33">
        <f t="shared" si="10"/>
        <v>1.2593665386310685E-2</v>
      </c>
      <c r="J76" s="20">
        <v>48</v>
      </c>
      <c r="K76" s="14">
        <v>18</v>
      </c>
      <c r="L76" s="54">
        <f t="shared" si="11"/>
        <v>166.66666666666669</v>
      </c>
      <c r="M76" s="33">
        <f t="shared" si="12"/>
        <v>3.5019114600052526E-2</v>
      </c>
      <c r="N76" s="34">
        <f t="shared" si="13"/>
        <v>1.78327290019616E-2</v>
      </c>
    </row>
    <row r="77" spans="1:14" hidden="1" outlineLevel="1" x14ac:dyDescent="0.3">
      <c r="A77" s="36"/>
      <c r="B77" s="55" t="s">
        <v>93</v>
      </c>
      <c r="C77" s="42">
        <f t="shared" si="7"/>
        <v>-15.09433962264151</v>
      </c>
      <c r="D77" s="53"/>
      <c r="E77" s="20">
        <v>9</v>
      </c>
      <c r="F77" s="14">
        <v>10</v>
      </c>
      <c r="G77" s="54">
        <f t="shared" si="8"/>
        <v>-10</v>
      </c>
      <c r="H77" s="33">
        <f t="shared" si="9"/>
        <v>3.699593044765076E-2</v>
      </c>
      <c r="I77" s="33">
        <f t="shared" si="10"/>
        <v>6.2968326931553437E-2</v>
      </c>
      <c r="J77" s="20">
        <v>45</v>
      </c>
      <c r="K77" s="14">
        <v>53</v>
      </c>
      <c r="L77" s="54">
        <f t="shared" si="11"/>
        <v>-15.09433962264151</v>
      </c>
      <c r="M77" s="33">
        <f t="shared" si="12"/>
        <v>3.2830419937549246E-2</v>
      </c>
      <c r="N77" s="34">
        <f t="shared" si="13"/>
        <v>5.250747983910916E-2</v>
      </c>
    </row>
    <row r="78" spans="1:14" hidden="1" outlineLevel="1" x14ac:dyDescent="0.3">
      <c r="A78" s="36"/>
      <c r="B78" s="55" t="s">
        <v>94</v>
      </c>
      <c r="C78" s="42">
        <f t="shared" si="7"/>
        <v>37.5</v>
      </c>
      <c r="D78" s="53"/>
      <c r="E78" s="20">
        <v>13</v>
      </c>
      <c r="F78" s="14">
        <v>4</v>
      </c>
      <c r="G78" s="54">
        <f t="shared" si="8"/>
        <v>225</v>
      </c>
      <c r="H78" s="33">
        <f t="shared" si="9"/>
        <v>5.3438566202162203E-2</v>
      </c>
      <c r="I78" s="33">
        <f t="shared" si="10"/>
        <v>2.518733077262137E-2</v>
      </c>
      <c r="J78" s="20">
        <v>33</v>
      </c>
      <c r="K78" s="14">
        <v>24</v>
      </c>
      <c r="L78" s="54">
        <f t="shared" si="11"/>
        <v>37.5</v>
      </c>
      <c r="M78" s="33">
        <f t="shared" si="12"/>
        <v>2.4075641287536115E-2</v>
      </c>
      <c r="N78" s="34">
        <f t="shared" si="13"/>
        <v>2.3776972002615467E-2</v>
      </c>
    </row>
    <row r="79" spans="1:14" hidden="1" outlineLevel="1" x14ac:dyDescent="0.3">
      <c r="A79" s="36"/>
      <c r="B79" s="55" t="s">
        <v>95</v>
      </c>
      <c r="C79" s="42">
        <f t="shared" si="7"/>
        <v>34.782608695652172</v>
      </c>
      <c r="D79" s="53"/>
      <c r="E79" s="20">
        <v>9</v>
      </c>
      <c r="F79" s="14">
        <v>1</v>
      </c>
      <c r="G79" s="54">
        <f t="shared" si="8"/>
        <v>800</v>
      </c>
      <c r="H79" s="33">
        <f t="shared" si="9"/>
        <v>3.699593044765076E-2</v>
      </c>
      <c r="I79" s="33">
        <f t="shared" si="10"/>
        <v>6.2968326931553426E-3</v>
      </c>
      <c r="J79" s="20">
        <v>31</v>
      </c>
      <c r="K79" s="14">
        <v>23</v>
      </c>
      <c r="L79" s="54">
        <f t="shared" si="11"/>
        <v>34.782608695652172</v>
      </c>
      <c r="M79" s="33">
        <f t="shared" si="12"/>
        <v>2.2616511512533924E-2</v>
      </c>
      <c r="N79" s="34">
        <f t="shared" si="13"/>
        <v>2.2786264835839821E-2</v>
      </c>
    </row>
    <row r="80" spans="1:14" hidden="1" outlineLevel="1" x14ac:dyDescent="0.3">
      <c r="A80" s="36"/>
      <c r="B80" s="55" t="s">
        <v>96</v>
      </c>
      <c r="C80" s="42">
        <f t="shared" si="7"/>
        <v>-57.575757575757578</v>
      </c>
      <c r="D80" s="53"/>
      <c r="E80" s="20">
        <v>4</v>
      </c>
      <c r="F80" s="14">
        <v>4</v>
      </c>
      <c r="G80" s="54">
        <f t="shared" si="8"/>
        <v>0</v>
      </c>
      <c r="H80" s="33">
        <f t="shared" si="9"/>
        <v>1.644263575451145E-2</v>
      </c>
      <c r="I80" s="33">
        <f t="shared" si="10"/>
        <v>2.518733077262137E-2</v>
      </c>
      <c r="J80" s="20">
        <v>14</v>
      </c>
      <c r="K80" s="14">
        <v>33</v>
      </c>
      <c r="L80" s="54">
        <f t="shared" si="11"/>
        <v>-57.575757575757578</v>
      </c>
      <c r="M80" s="33">
        <f t="shared" si="12"/>
        <v>1.0213908425015321E-2</v>
      </c>
      <c r="N80" s="34">
        <f t="shared" si="13"/>
        <v>3.2693336503596265E-2</v>
      </c>
    </row>
    <row r="81" spans="1:14" hidden="1" outlineLevel="1" x14ac:dyDescent="0.3">
      <c r="A81" s="36"/>
      <c r="B81" s="55" t="s">
        <v>97</v>
      </c>
      <c r="C81" s="42">
        <f t="shared" si="7"/>
        <v>-100</v>
      </c>
      <c r="D81" s="53"/>
      <c r="E81" s="20">
        <v>0</v>
      </c>
      <c r="F81" s="14">
        <v>0</v>
      </c>
      <c r="G81" s="54" t="str">
        <f t="shared" si="8"/>
        <v/>
      </c>
      <c r="H81" s="33" t="str">
        <f t="shared" si="9"/>
        <v/>
      </c>
      <c r="I81" s="33" t="str">
        <f t="shared" si="10"/>
        <v/>
      </c>
      <c r="J81" s="20">
        <v>0</v>
      </c>
      <c r="K81" s="14">
        <v>3</v>
      </c>
      <c r="L81" s="54">
        <f t="shared" si="11"/>
        <v>-100</v>
      </c>
      <c r="M81" s="33" t="str">
        <f t="shared" si="12"/>
        <v/>
      </c>
      <c r="N81" s="34">
        <f t="shared" si="13"/>
        <v>2.9721215003269334E-3</v>
      </c>
    </row>
    <row r="82" spans="1:14" hidden="1" outlineLevel="1" x14ac:dyDescent="0.3">
      <c r="A82" s="36"/>
      <c r="B82" s="55" t="s">
        <v>98</v>
      </c>
      <c r="C82" s="42">
        <f t="shared" si="7"/>
        <v>-100</v>
      </c>
      <c r="D82" s="53"/>
      <c r="E82" s="20">
        <v>0</v>
      </c>
      <c r="F82" s="14">
        <v>0</v>
      </c>
      <c r="G82" s="54" t="str">
        <f t="shared" si="8"/>
        <v/>
      </c>
      <c r="H82" s="33" t="str">
        <f t="shared" si="9"/>
        <v/>
      </c>
      <c r="I82" s="33" t="str">
        <f t="shared" si="10"/>
        <v/>
      </c>
      <c r="J82" s="20">
        <v>0</v>
      </c>
      <c r="K82" s="14">
        <v>2</v>
      </c>
      <c r="L82" s="54">
        <f t="shared" si="11"/>
        <v>-100</v>
      </c>
      <c r="M82" s="33" t="str">
        <f t="shared" si="12"/>
        <v/>
      </c>
      <c r="N82" s="34">
        <f t="shared" si="13"/>
        <v>1.9814143335512889E-3</v>
      </c>
    </row>
    <row r="83" spans="1:14" hidden="1" outlineLevel="1" x14ac:dyDescent="0.3">
      <c r="A83" s="36"/>
      <c r="B83" s="55" t="s">
        <v>99</v>
      </c>
      <c r="C83" s="42">
        <f t="shared" si="7"/>
        <v>-100</v>
      </c>
      <c r="D83" s="53"/>
      <c r="E83" s="20">
        <v>0</v>
      </c>
      <c r="F83" s="14">
        <v>1</v>
      </c>
      <c r="G83" s="54">
        <f t="shared" si="8"/>
        <v>-100</v>
      </c>
      <c r="H83" s="33" t="str">
        <f t="shared" si="9"/>
        <v/>
      </c>
      <c r="I83" s="33">
        <f t="shared" si="10"/>
        <v>6.2968326931553426E-3</v>
      </c>
      <c r="J83" s="20">
        <v>0</v>
      </c>
      <c r="K83" s="14">
        <v>1</v>
      </c>
      <c r="L83" s="54">
        <f t="shared" si="11"/>
        <v>-100</v>
      </c>
      <c r="M83" s="33" t="str">
        <f t="shared" si="12"/>
        <v/>
      </c>
      <c r="N83" s="34">
        <f t="shared" si="13"/>
        <v>9.9070716677564447E-4</v>
      </c>
    </row>
    <row r="84" spans="1:14" collapsed="1" x14ac:dyDescent="0.3">
      <c r="A84" s="36" t="s">
        <v>100</v>
      </c>
      <c r="B84" s="1" t="s">
        <v>101</v>
      </c>
      <c r="C84" s="42">
        <f t="shared" si="7"/>
        <v>24.860335195530723</v>
      </c>
      <c r="D84" s="53"/>
      <c r="E84" s="20">
        <v>1459</v>
      </c>
      <c r="F84" s="14">
        <v>1041</v>
      </c>
      <c r="G84" s="54">
        <f t="shared" si="8"/>
        <v>40.153698366954849</v>
      </c>
      <c r="H84" s="33">
        <f t="shared" si="9"/>
        <v>5.9974513914580507</v>
      </c>
      <c r="I84" s="33">
        <f t="shared" si="10"/>
        <v>6.5550028335747124</v>
      </c>
      <c r="J84" s="20">
        <v>8046</v>
      </c>
      <c r="K84" s="14">
        <v>6444</v>
      </c>
      <c r="L84" s="54">
        <f t="shared" si="11"/>
        <v>24.860335195530723</v>
      </c>
      <c r="M84" s="33">
        <f t="shared" si="12"/>
        <v>5.8700790848338045</v>
      </c>
      <c r="N84" s="34">
        <f t="shared" si="13"/>
        <v>6.3841169827022526</v>
      </c>
    </row>
    <row r="85" spans="1:14" hidden="1" outlineLevel="1" x14ac:dyDescent="0.3">
      <c r="A85" s="36"/>
      <c r="B85" s="55" t="s">
        <v>102</v>
      </c>
      <c r="C85" s="42">
        <f t="shared" si="7"/>
        <v>56.798959011060511</v>
      </c>
      <c r="D85" s="53"/>
      <c r="E85" s="20">
        <v>392</v>
      </c>
      <c r="F85" s="14">
        <v>117</v>
      </c>
      <c r="G85" s="54">
        <f t="shared" si="8"/>
        <v>235.04273504273505</v>
      </c>
      <c r="H85" s="33">
        <f t="shared" si="9"/>
        <v>1.6113783039421219</v>
      </c>
      <c r="I85" s="33">
        <f t="shared" si="10"/>
        <v>0.73672942509917505</v>
      </c>
      <c r="J85" s="20">
        <v>2410</v>
      </c>
      <c r="K85" s="14">
        <v>1537</v>
      </c>
      <c r="L85" s="54">
        <f t="shared" si="11"/>
        <v>56.798959011060511</v>
      </c>
      <c r="M85" s="33">
        <f t="shared" si="12"/>
        <v>1.7582513788776375</v>
      </c>
      <c r="N85" s="34">
        <f t="shared" si="13"/>
        <v>1.5227169153341655</v>
      </c>
    </row>
    <row r="86" spans="1:14" hidden="1" outlineLevel="1" x14ac:dyDescent="0.3">
      <c r="A86" s="36"/>
      <c r="B86" s="55" t="s">
        <v>103</v>
      </c>
      <c r="C86" s="42">
        <f t="shared" si="7"/>
        <v>37.843704775687407</v>
      </c>
      <c r="D86" s="53"/>
      <c r="E86" s="20">
        <v>323</v>
      </c>
      <c r="F86" s="14">
        <v>262</v>
      </c>
      <c r="G86" s="54">
        <f t="shared" si="8"/>
        <v>23.282442748091604</v>
      </c>
      <c r="H86" s="33">
        <f t="shared" si="9"/>
        <v>1.3277428371767994</v>
      </c>
      <c r="I86" s="33">
        <f t="shared" si="10"/>
        <v>1.6497701656066999</v>
      </c>
      <c r="J86" s="20">
        <v>1905</v>
      </c>
      <c r="K86" s="14">
        <v>1382</v>
      </c>
      <c r="L86" s="54">
        <f t="shared" si="11"/>
        <v>37.843704775687407</v>
      </c>
      <c r="M86" s="33">
        <f t="shared" si="12"/>
        <v>1.3898211106895846</v>
      </c>
      <c r="N86" s="34">
        <f t="shared" si="13"/>
        <v>1.3691573044839407</v>
      </c>
    </row>
    <row r="87" spans="1:14" hidden="1" outlineLevel="1" x14ac:dyDescent="0.3">
      <c r="A87" s="36"/>
      <c r="B87" s="55" t="s">
        <v>104</v>
      </c>
      <c r="C87" s="42">
        <f t="shared" si="7"/>
        <v>37.517433751743376</v>
      </c>
      <c r="D87" s="53"/>
      <c r="E87" s="20">
        <v>156</v>
      </c>
      <c r="F87" s="14">
        <v>79</v>
      </c>
      <c r="G87" s="54">
        <f t="shared" si="8"/>
        <v>97.468354430379748</v>
      </c>
      <c r="H87" s="33">
        <f t="shared" si="9"/>
        <v>0.64126279442594647</v>
      </c>
      <c r="I87" s="33">
        <f t="shared" si="10"/>
        <v>0.49744978275927204</v>
      </c>
      <c r="J87" s="20">
        <v>986</v>
      </c>
      <c r="K87" s="14">
        <v>717</v>
      </c>
      <c r="L87" s="54">
        <f t="shared" si="11"/>
        <v>37.517433751743376</v>
      </c>
      <c r="M87" s="33">
        <f t="shared" si="12"/>
        <v>0.71935097907607903</v>
      </c>
      <c r="N87" s="34">
        <f t="shared" si="13"/>
        <v>0.71033703857813713</v>
      </c>
    </row>
    <row r="88" spans="1:14" hidden="1" outlineLevel="1" x14ac:dyDescent="0.3">
      <c r="A88" s="36"/>
      <c r="B88" s="55" t="s">
        <v>105</v>
      </c>
      <c r="C88" s="42">
        <f t="shared" si="7"/>
        <v>58.196721311475407</v>
      </c>
      <c r="D88" s="53"/>
      <c r="E88" s="20">
        <v>180</v>
      </c>
      <c r="F88" s="14">
        <v>90</v>
      </c>
      <c r="G88" s="54">
        <f t="shared" si="8"/>
        <v>100</v>
      </c>
      <c r="H88" s="33">
        <f t="shared" si="9"/>
        <v>0.7399186089530152</v>
      </c>
      <c r="I88" s="33">
        <f t="shared" si="10"/>
        <v>0.5667149423839809</v>
      </c>
      <c r="J88" s="20">
        <v>965</v>
      </c>
      <c r="K88" s="14">
        <v>610</v>
      </c>
      <c r="L88" s="54">
        <f t="shared" si="11"/>
        <v>58.196721311475407</v>
      </c>
      <c r="M88" s="33">
        <f t="shared" si="12"/>
        <v>0.70403011643855606</v>
      </c>
      <c r="N88" s="34">
        <f t="shared" si="13"/>
        <v>0.60433137173314311</v>
      </c>
    </row>
    <row r="89" spans="1:14" hidden="1" outlineLevel="1" x14ac:dyDescent="0.3">
      <c r="A89" s="36"/>
      <c r="B89" s="55" t="s">
        <v>106</v>
      </c>
      <c r="C89" s="42">
        <f t="shared" si="7"/>
        <v>-16.38349514563107</v>
      </c>
      <c r="D89" s="53"/>
      <c r="E89" s="20">
        <v>107</v>
      </c>
      <c r="F89" s="14">
        <v>225</v>
      </c>
      <c r="G89" s="54">
        <f t="shared" si="8"/>
        <v>-52.44444444444445</v>
      </c>
      <c r="H89" s="33">
        <f t="shared" si="9"/>
        <v>0.43984050643318129</v>
      </c>
      <c r="I89" s="33">
        <f t="shared" si="10"/>
        <v>1.4167873559599522</v>
      </c>
      <c r="J89" s="20">
        <v>689</v>
      </c>
      <c r="K89" s="14">
        <v>824</v>
      </c>
      <c r="L89" s="54">
        <f t="shared" si="11"/>
        <v>-16.38349514563107</v>
      </c>
      <c r="M89" s="33">
        <f t="shared" si="12"/>
        <v>0.50267020748825408</v>
      </c>
      <c r="N89" s="34">
        <f t="shared" si="13"/>
        <v>0.81634270542313092</v>
      </c>
    </row>
    <row r="90" spans="1:14" hidden="1" outlineLevel="1" x14ac:dyDescent="0.3">
      <c r="A90" s="36"/>
      <c r="B90" s="55" t="s">
        <v>107</v>
      </c>
      <c r="C90" s="42">
        <f t="shared" si="7"/>
        <v>-33.966745843230406</v>
      </c>
      <c r="D90" s="53"/>
      <c r="E90" s="20">
        <v>84</v>
      </c>
      <c r="F90" s="14">
        <v>79</v>
      </c>
      <c r="G90" s="54">
        <f t="shared" si="8"/>
        <v>6.3291139240506329</v>
      </c>
      <c r="H90" s="33">
        <f t="shared" si="9"/>
        <v>0.34529535084474045</v>
      </c>
      <c r="I90" s="33">
        <f t="shared" si="10"/>
        <v>0.49744978275927204</v>
      </c>
      <c r="J90" s="20">
        <v>278</v>
      </c>
      <c r="K90" s="14">
        <v>421</v>
      </c>
      <c r="L90" s="54">
        <f t="shared" si="11"/>
        <v>-33.966745843230406</v>
      </c>
      <c r="M90" s="33">
        <f t="shared" si="12"/>
        <v>0.20281903872530421</v>
      </c>
      <c r="N90" s="34">
        <f t="shared" si="13"/>
        <v>0.41708771721254634</v>
      </c>
    </row>
    <row r="91" spans="1:14" hidden="1" outlineLevel="1" x14ac:dyDescent="0.3">
      <c r="A91" s="36"/>
      <c r="B91" s="55" t="s">
        <v>108</v>
      </c>
      <c r="C91" s="42">
        <f t="shared" si="7"/>
        <v>-40.718562874251496</v>
      </c>
      <c r="D91" s="53"/>
      <c r="E91" s="20">
        <v>43</v>
      </c>
      <c r="F91" s="14">
        <v>52</v>
      </c>
      <c r="G91" s="54">
        <f t="shared" si="8"/>
        <v>-17.307692307692307</v>
      </c>
      <c r="H91" s="33">
        <f t="shared" si="9"/>
        <v>0.17675833436099805</v>
      </c>
      <c r="I91" s="33">
        <f t="shared" si="10"/>
        <v>0.32743530004407784</v>
      </c>
      <c r="J91" s="20">
        <v>198</v>
      </c>
      <c r="K91" s="14">
        <v>334</v>
      </c>
      <c r="L91" s="54">
        <f t="shared" si="11"/>
        <v>-40.718562874251496</v>
      </c>
      <c r="M91" s="33">
        <f t="shared" si="12"/>
        <v>0.14445384772521669</v>
      </c>
      <c r="N91" s="34">
        <f t="shared" si="13"/>
        <v>0.33089619370306522</v>
      </c>
    </row>
    <row r="92" spans="1:14" hidden="1" outlineLevel="1" x14ac:dyDescent="0.3">
      <c r="A92" s="36"/>
      <c r="B92" s="55" t="s">
        <v>109</v>
      </c>
      <c r="C92" s="42">
        <f t="shared" si="7"/>
        <v>-14.485981308411214</v>
      </c>
      <c r="D92" s="53"/>
      <c r="E92" s="20">
        <v>50</v>
      </c>
      <c r="F92" s="14">
        <v>26</v>
      </c>
      <c r="G92" s="54">
        <f t="shared" si="8"/>
        <v>92.307692307692307</v>
      </c>
      <c r="H92" s="33">
        <f t="shared" si="9"/>
        <v>0.2055329469313931</v>
      </c>
      <c r="I92" s="33">
        <f t="shared" si="10"/>
        <v>0.16371765002203892</v>
      </c>
      <c r="J92" s="20">
        <v>183</v>
      </c>
      <c r="K92" s="14">
        <v>214</v>
      </c>
      <c r="L92" s="54">
        <f t="shared" si="11"/>
        <v>-14.485981308411214</v>
      </c>
      <c r="M92" s="33">
        <f t="shared" si="12"/>
        <v>0.13351037441270028</v>
      </c>
      <c r="N92" s="34">
        <f t="shared" si="13"/>
        <v>0.2120113336899879</v>
      </c>
    </row>
    <row r="93" spans="1:14" hidden="1" outlineLevel="1" x14ac:dyDescent="0.3">
      <c r="A93" s="36"/>
      <c r="B93" s="55" t="s">
        <v>110</v>
      </c>
      <c r="C93" s="42">
        <f t="shared" si="7"/>
        <v>225</v>
      </c>
      <c r="D93" s="53"/>
      <c r="E93" s="20">
        <v>57</v>
      </c>
      <c r="F93" s="14">
        <v>6</v>
      </c>
      <c r="G93" s="54">
        <f t="shared" si="8"/>
        <v>850</v>
      </c>
      <c r="H93" s="33">
        <f t="shared" si="9"/>
        <v>0.23430755950178814</v>
      </c>
      <c r="I93" s="33">
        <f t="shared" si="10"/>
        <v>3.7780996158932059E-2</v>
      </c>
      <c r="J93" s="20">
        <v>130</v>
      </c>
      <c r="K93" s="14">
        <v>40</v>
      </c>
      <c r="L93" s="54">
        <f t="shared" si="11"/>
        <v>225</v>
      </c>
      <c r="M93" s="33">
        <f t="shared" si="12"/>
        <v>9.4843435375142268E-2</v>
      </c>
      <c r="N93" s="34">
        <f t="shared" si="13"/>
        <v>3.9628286671025775E-2</v>
      </c>
    </row>
    <row r="94" spans="1:14" hidden="1" outlineLevel="1" x14ac:dyDescent="0.3">
      <c r="A94" s="36"/>
      <c r="B94" s="55" t="s">
        <v>111</v>
      </c>
      <c r="C94" s="42">
        <f t="shared" si="7"/>
        <v>128.57142857142858</v>
      </c>
      <c r="D94" s="53"/>
      <c r="E94" s="20">
        <v>13</v>
      </c>
      <c r="F94" s="14">
        <v>5</v>
      </c>
      <c r="G94" s="54">
        <f t="shared" si="8"/>
        <v>160</v>
      </c>
      <c r="H94" s="33">
        <f t="shared" si="9"/>
        <v>5.3438566202162203E-2</v>
      </c>
      <c r="I94" s="33">
        <f t="shared" si="10"/>
        <v>3.1484163465776718E-2</v>
      </c>
      <c r="J94" s="20">
        <v>80</v>
      </c>
      <c r="K94" s="14">
        <v>35</v>
      </c>
      <c r="L94" s="54">
        <f t="shared" si="11"/>
        <v>128.57142857142858</v>
      </c>
      <c r="M94" s="33">
        <f t="shared" si="12"/>
        <v>5.8365191000087545E-2</v>
      </c>
      <c r="N94" s="34">
        <f t="shared" si="13"/>
        <v>3.4674750837147557E-2</v>
      </c>
    </row>
    <row r="95" spans="1:14" hidden="1" outlineLevel="1" x14ac:dyDescent="0.3">
      <c r="A95" s="36"/>
      <c r="B95" s="55" t="s">
        <v>112</v>
      </c>
      <c r="C95" s="42">
        <f t="shared" si="7"/>
        <v>-38.541666666666671</v>
      </c>
      <c r="D95" s="53"/>
      <c r="E95" s="20">
        <v>19</v>
      </c>
      <c r="F95" s="14">
        <v>24</v>
      </c>
      <c r="G95" s="54">
        <f t="shared" si="8"/>
        <v>-20.833333333333336</v>
      </c>
      <c r="H95" s="33">
        <f t="shared" si="9"/>
        <v>7.8102519833929379E-2</v>
      </c>
      <c r="I95" s="33">
        <f t="shared" si="10"/>
        <v>0.15112398463572824</v>
      </c>
      <c r="J95" s="20">
        <v>59</v>
      </c>
      <c r="K95" s="14">
        <v>96</v>
      </c>
      <c r="L95" s="54">
        <f t="shared" si="11"/>
        <v>-38.541666666666671</v>
      </c>
      <c r="M95" s="33">
        <f t="shared" si="12"/>
        <v>4.3044328362564568E-2</v>
      </c>
      <c r="N95" s="34">
        <f t="shared" si="13"/>
        <v>9.5107888010461869E-2</v>
      </c>
    </row>
    <row r="96" spans="1:14" hidden="1" outlineLevel="1" x14ac:dyDescent="0.3">
      <c r="A96" s="36"/>
      <c r="B96" s="55" t="s">
        <v>113</v>
      </c>
      <c r="C96" s="42">
        <f t="shared" si="7"/>
        <v>-23.333333333333332</v>
      </c>
      <c r="D96" s="53"/>
      <c r="E96" s="20">
        <v>9</v>
      </c>
      <c r="F96" s="14">
        <v>26</v>
      </c>
      <c r="G96" s="54">
        <f t="shared" si="8"/>
        <v>-65.384615384615387</v>
      </c>
      <c r="H96" s="33">
        <f t="shared" si="9"/>
        <v>3.699593044765076E-2</v>
      </c>
      <c r="I96" s="33">
        <f t="shared" si="10"/>
        <v>0.16371765002203892</v>
      </c>
      <c r="J96" s="20">
        <v>46</v>
      </c>
      <c r="K96" s="14">
        <v>60</v>
      </c>
      <c r="L96" s="54">
        <f t="shared" si="11"/>
        <v>-23.333333333333332</v>
      </c>
      <c r="M96" s="33">
        <f t="shared" si="12"/>
        <v>3.3559984825050335E-2</v>
      </c>
      <c r="N96" s="34">
        <f t="shared" si="13"/>
        <v>5.944243000653867E-2</v>
      </c>
    </row>
    <row r="97" spans="1:14" hidden="1" outlineLevel="1" x14ac:dyDescent="0.3">
      <c r="A97" s="36"/>
      <c r="B97" s="55" t="s">
        <v>114</v>
      </c>
      <c r="C97" s="42">
        <f t="shared" si="7"/>
        <v>-25</v>
      </c>
      <c r="D97" s="53"/>
      <c r="E97" s="20">
        <v>8</v>
      </c>
      <c r="F97" s="14">
        <v>22</v>
      </c>
      <c r="G97" s="54">
        <f t="shared" si="8"/>
        <v>-63.636363636363633</v>
      </c>
      <c r="H97" s="33">
        <f t="shared" si="9"/>
        <v>3.2885271509022901E-2</v>
      </c>
      <c r="I97" s="33">
        <f t="shared" si="10"/>
        <v>0.13853031924941753</v>
      </c>
      <c r="J97" s="20">
        <v>45</v>
      </c>
      <c r="K97" s="14">
        <v>60</v>
      </c>
      <c r="L97" s="54">
        <f t="shared" si="11"/>
        <v>-25</v>
      </c>
      <c r="M97" s="33">
        <f t="shared" si="12"/>
        <v>3.2830419937549246E-2</v>
      </c>
      <c r="N97" s="34">
        <f t="shared" si="13"/>
        <v>5.944243000653867E-2</v>
      </c>
    </row>
    <row r="98" spans="1:14" hidden="1" outlineLevel="1" x14ac:dyDescent="0.3">
      <c r="A98" s="36"/>
      <c r="B98" s="55" t="s">
        <v>115</v>
      </c>
      <c r="C98" s="42">
        <f t="shared" si="7"/>
        <v>-37.209302325581397</v>
      </c>
      <c r="D98" s="53"/>
      <c r="E98" s="20">
        <v>10</v>
      </c>
      <c r="F98" s="14">
        <v>18</v>
      </c>
      <c r="G98" s="54">
        <f t="shared" si="8"/>
        <v>-44.444444444444443</v>
      </c>
      <c r="H98" s="33">
        <f t="shared" si="9"/>
        <v>4.1106589386278619E-2</v>
      </c>
      <c r="I98" s="33">
        <f t="shared" si="10"/>
        <v>0.11334298847679616</v>
      </c>
      <c r="J98" s="20">
        <v>27</v>
      </c>
      <c r="K98" s="14">
        <v>43</v>
      </c>
      <c r="L98" s="54">
        <f t="shared" si="11"/>
        <v>-37.209302325581397</v>
      </c>
      <c r="M98" s="33">
        <f t="shared" si="12"/>
        <v>1.9698251962529546E-2</v>
      </c>
      <c r="N98" s="34">
        <f t="shared" si="13"/>
        <v>4.2600408171352709E-2</v>
      </c>
    </row>
    <row r="99" spans="1:14" hidden="1" outlineLevel="1" x14ac:dyDescent="0.3">
      <c r="A99" s="36"/>
      <c r="B99" s="55" t="s">
        <v>116</v>
      </c>
      <c r="C99" s="42">
        <f t="shared" si="7"/>
        <v>25</v>
      </c>
      <c r="D99" s="53"/>
      <c r="E99" s="20">
        <v>4</v>
      </c>
      <c r="F99" s="14">
        <v>1</v>
      </c>
      <c r="G99" s="54">
        <f t="shared" si="8"/>
        <v>300</v>
      </c>
      <c r="H99" s="33">
        <f t="shared" si="9"/>
        <v>1.644263575451145E-2</v>
      </c>
      <c r="I99" s="33">
        <f t="shared" si="10"/>
        <v>6.2968326931553426E-3</v>
      </c>
      <c r="J99" s="20">
        <v>25</v>
      </c>
      <c r="K99" s="14">
        <v>20</v>
      </c>
      <c r="L99" s="54">
        <f t="shared" si="11"/>
        <v>25</v>
      </c>
      <c r="M99" s="33">
        <f t="shared" si="12"/>
        <v>1.8239122187527358E-2</v>
      </c>
      <c r="N99" s="34">
        <f t="shared" si="13"/>
        <v>1.9814143335512888E-2</v>
      </c>
    </row>
    <row r="100" spans="1:14" hidden="1" outlineLevel="1" x14ac:dyDescent="0.3">
      <c r="A100" s="36"/>
      <c r="B100" s="55" t="s">
        <v>117</v>
      </c>
      <c r="C100" s="42">
        <f t="shared" si="7"/>
        <v>-45.833333333333329</v>
      </c>
      <c r="D100" s="53"/>
      <c r="E100" s="20">
        <v>3</v>
      </c>
      <c r="F100" s="14">
        <v>7</v>
      </c>
      <c r="G100" s="54">
        <f t="shared" si="8"/>
        <v>-57.142857142857139</v>
      </c>
      <c r="H100" s="33">
        <f t="shared" si="9"/>
        <v>1.2331976815883588E-2</v>
      </c>
      <c r="I100" s="33">
        <f t="shared" si="10"/>
        <v>4.40778288520874E-2</v>
      </c>
      <c r="J100" s="20">
        <v>13</v>
      </c>
      <c r="K100" s="14">
        <v>24</v>
      </c>
      <c r="L100" s="54">
        <f t="shared" si="11"/>
        <v>-45.833333333333329</v>
      </c>
      <c r="M100" s="33">
        <f t="shared" si="12"/>
        <v>9.4843435375142268E-3</v>
      </c>
      <c r="N100" s="34">
        <f t="shared" si="13"/>
        <v>2.3776972002615467E-2</v>
      </c>
    </row>
    <row r="101" spans="1:14" hidden="1" outlineLevel="1" x14ac:dyDescent="0.3">
      <c r="A101" s="36"/>
      <c r="B101" s="55" t="s">
        <v>118</v>
      </c>
      <c r="C101" s="42">
        <f t="shared" si="7"/>
        <v>-68.421052631578945</v>
      </c>
      <c r="D101" s="53"/>
      <c r="E101" s="20">
        <v>1</v>
      </c>
      <c r="F101" s="14">
        <v>1</v>
      </c>
      <c r="G101" s="54">
        <f t="shared" si="8"/>
        <v>0</v>
      </c>
      <c r="H101" s="33">
        <f t="shared" si="9"/>
        <v>4.1106589386278626E-3</v>
      </c>
      <c r="I101" s="33">
        <f t="shared" si="10"/>
        <v>6.2968326931553426E-3</v>
      </c>
      <c r="J101" s="20">
        <v>6</v>
      </c>
      <c r="K101" s="14">
        <v>19</v>
      </c>
      <c r="L101" s="54">
        <f t="shared" si="11"/>
        <v>-68.421052631578945</v>
      </c>
      <c r="M101" s="33">
        <f t="shared" si="12"/>
        <v>4.3773893250065657E-3</v>
      </c>
      <c r="N101" s="34">
        <f t="shared" si="13"/>
        <v>1.8823436168737245E-2</v>
      </c>
    </row>
    <row r="102" spans="1:14" hidden="1" outlineLevel="1" x14ac:dyDescent="0.3">
      <c r="A102" s="36"/>
      <c r="B102" s="55" t="s">
        <v>119</v>
      </c>
      <c r="C102" s="42">
        <f t="shared" si="7"/>
        <v>-87.5</v>
      </c>
      <c r="D102" s="53"/>
      <c r="E102" s="20">
        <v>0</v>
      </c>
      <c r="F102" s="14">
        <v>1</v>
      </c>
      <c r="G102" s="54">
        <f t="shared" si="8"/>
        <v>-100</v>
      </c>
      <c r="H102" s="33" t="str">
        <f t="shared" si="9"/>
        <v/>
      </c>
      <c r="I102" s="33">
        <f t="shared" si="10"/>
        <v>6.2968326931553426E-3</v>
      </c>
      <c r="J102" s="20">
        <v>1</v>
      </c>
      <c r="K102" s="14">
        <v>8</v>
      </c>
      <c r="L102" s="54">
        <f t="shared" si="11"/>
        <v>-87.5</v>
      </c>
      <c r="M102" s="33">
        <f t="shared" si="12"/>
        <v>7.2956488750109435E-4</v>
      </c>
      <c r="N102" s="34">
        <f t="shared" si="13"/>
        <v>7.9256573342051558E-3</v>
      </c>
    </row>
    <row r="103" spans="1:14" collapsed="1" x14ac:dyDescent="0.3">
      <c r="A103" s="36" t="s">
        <v>120</v>
      </c>
      <c r="B103" s="1" t="s">
        <v>121</v>
      </c>
      <c r="C103" s="42">
        <f t="shared" si="7"/>
        <v>12.007345670292414</v>
      </c>
      <c r="D103" s="53"/>
      <c r="E103" s="20">
        <v>1727</v>
      </c>
      <c r="F103" s="14">
        <v>1102</v>
      </c>
      <c r="G103" s="54">
        <f t="shared" si="8"/>
        <v>56.715063520871148</v>
      </c>
      <c r="H103" s="33">
        <f t="shared" si="9"/>
        <v>7.099107987010318</v>
      </c>
      <c r="I103" s="33">
        <f t="shared" si="10"/>
        <v>6.9391096278571869</v>
      </c>
      <c r="J103" s="20">
        <v>7929</v>
      </c>
      <c r="K103" s="14">
        <v>7079</v>
      </c>
      <c r="L103" s="54">
        <f t="shared" si="11"/>
        <v>12.007345670292414</v>
      </c>
      <c r="M103" s="33">
        <f t="shared" si="12"/>
        <v>5.7847199929961768</v>
      </c>
      <c r="N103" s="34">
        <f t="shared" si="13"/>
        <v>7.0132160336047873</v>
      </c>
    </row>
    <row r="104" spans="1:14" hidden="1" outlineLevel="1" x14ac:dyDescent="0.3">
      <c r="A104" s="36"/>
      <c r="B104" s="55" t="s">
        <v>122</v>
      </c>
      <c r="C104" s="42">
        <f t="shared" si="7"/>
        <v>71.552795031055908</v>
      </c>
      <c r="D104" s="53"/>
      <c r="E104" s="20">
        <v>305</v>
      </c>
      <c r="F104" s="14">
        <v>105</v>
      </c>
      <c r="G104" s="54">
        <f t="shared" si="8"/>
        <v>190.47619047619045</v>
      </c>
      <c r="H104" s="33">
        <f t="shared" si="9"/>
        <v>1.253750976281498</v>
      </c>
      <c r="I104" s="33">
        <f t="shared" si="10"/>
        <v>0.66116743278131096</v>
      </c>
      <c r="J104" s="20">
        <v>1381</v>
      </c>
      <c r="K104" s="14">
        <v>805</v>
      </c>
      <c r="L104" s="54">
        <f t="shared" si="11"/>
        <v>71.552795031055908</v>
      </c>
      <c r="M104" s="33">
        <f t="shared" si="12"/>
        <v>1.0075291096390113</v>
      </c>
      <c r="N104" s="34">
        <f t="shared" si="13"/>
        <v>0.79751926925439376</v>
      </c>
    </row>
    <row r="105" spans="1:14" hidden="1" outlineLevel="1" x14ac:dyDescent="0.3">
      <c r="A105" s="36"/>
      <c r="B105" s="55" t="s">
        <v>123</v>
      </c>
      <c r="C105" s="42">
        <f t="shared" si="7"/>
        <v>-0.51660516605166051</v>
      </c>
      <c r="D105" s="53"/>
      <c r="E105" s="20">
        <v>315</v>
      </c>
      <c r="F105" s="14">
        <v>190</v>
      </c>
      <c r="G105" s="54">
        <f t="shared" si="8"/>
        <v>65.789473684210535</v>
      </c>
      <c r="H105" s="33">
        <f t="shared" si="9"/>
        <v>1.2948575656677765</v>
      </c>
      <c r="I105" s="33">
        <f t="shared" si="10"/>
        <v>1.1963982116995151</v>
      </c>
      <c r="J105" s="20">
        <v>1348</v>
      </c>
      <c r="K105" s="14">
        <v>1355</v>
      </c>
      <c r="L105" s="54">
        <f t="shared" si="11"/>
        <v>-0.51660516605166051</v>
      </c>
      <c r="M105" s="33">
        <f t="shared" si="12"/>
        <v>0.98345346835147529</v>
      </c>
      <c r="N105" s="34">
        <f t="shared" si="13"/>
        <v>1.3424082109809983</v>
      </c>
    </row>
    <row r="106" spans="1:14" hidden="1" outlineLevel="1" x14ac:dyDescent="0.3">
      <c r="A106" s="36"/>
      <c r="B106" s="55" t="s">
        <v>124</v>
      </c>
      <c r="C106" s="42">
        <f t="shared" si="7"/>
        <v>-25.682182985553769</v>
      </c>
      <c r="D106" s="53"/>
      <c r="E106" s="20">
        <v>224</v>
      </c>
      <c r="F106" s="14">
        <v>301</v>
      </c>
      <c r="G106" s="54">
        <f t="shared" si="8"/>
        <v>-25.581395348837212</v>
      </c>
      <c r="H106" s="33">
        <f t="shared" si="9"/>
        <v>0.92078760225264111</v>
      </c>
      <c r="I106" s="33">
        <f t="shared" si="10"/>
        <v>1.8953466406397581</v>
      </c>
      <c r="J106" s="20">
        <v>926</v>
      </c>
      <c r="K106" s="14">
        <v>1246</v>
      </c>
      <c r="L106" s="54">
        <f t="shared" si="11"/>
        <v>-25.682182985553769</v>
      </c>
      <c r="M106" s="33">
        <f t="shared" si="12"/>
        <v>0.67557708582601339</v>
      </c>
      <c r="N106" s="34">
        <f t="shared" si="13"/>
        <v>1.234421129802453</v>
      </c>
    </row>
    <row r="107" spans="1:14" hidden="1" outlineLevel="1" x14ac:dyDescent="0.3">
      <c r="A107" s="36"/>
      <c r="B107" s="55" t="s">
        <v>125</v>
      </c>
      <c r="C107" s="42">
        <f t="shared" si="7"/>
        <v>5.8479532163742682</v>
      </c>
      <c r="D107" s="53"/>
      <c r="E107" s="20">
        <v>242</v>
      </c>
      <c r="F107" s="14">
        <v>70</v>
      </c>
      <c r="G107" s="54">
        <f t="shared" si="8"/>
        <v>245.71428571428572</v>
      </c>
      <c r="H107" s="33">
        <f t="shared" si="9"/>
        <v>0.99477946314794252</v>
      </c>
      <c r="I107" s="33">
        <f t="shared" si="10"/>
        <v>0.44077828852087403</v>
      </c>
      <c r="J107" s="20">
        <v>905</v>
      </c>
      <c r="K107" s="14">
        <v>855</v>
      </c>
      <c r="L107" s="54">
        <f t="shared" si="11"/>
        <v>5.8479532163742682</v>
      </c>
      <c r="M107" s="33">
        <f t="shared" si="12"/>
        <v>0.66025622318849042</v>
      </c>
      <c r="N107" s="34">
        <f t="shared" si="13"/>
        <v>0.84705462759317607</v>
      </c>
    </row>
    <row r="108" spans="1:14" hidden="1" outlineLevel="1" x14ac:dyDescent="0.3">
      <c r="A108" s="36"/>
      <c r="B108" s="55" t="s">
        <v>126</v>
      </c>
      <c r="C108" s="42">
        <f t="shared" si="7"/>
        <v>35.807050092764378</v>
      </c>
      <c r="D108" s="53"/>
      <c r="E108" s="20">
        <v>136</v>
      </c>
      <c r="F108" s="14">
        <v>107</v>
      </c>
      <c r="G108" s="54">
        <f t="shared" si="8"/>
        <v>27.102803738317753</v>
      </c>
      <c r="H108" s="33">
        <f t="shared" si="9"/>
        <v>0.55904961565338918</v>
      </c>
      <c r="I108" s="33">
        <f t="shared" si="10"/>
        <v>0.67376109816762164</v>
      </c>
      <c r="J108" s="20">
        <v>732</v>
      </c>
      <c r="K108" s="14">
        <v>539</v>
      </c>
      <c r="L108" s="54">
        <f t="shared" si="11"/>
        <v>35.807050092764378</v>
      </c>
      <c r="M108" s="33">
        <f t="shared" si="12"/>
        <v>0.53404149765080111</v>
      </c>
      <c r="N108" s="34">
        <f t="shared" si="13"/>
        <v>0.53399116289207238</v>
      </c>
    </row>
    <row r="109" spans="1:14" hidden="1" outlineLevel="1" x14ac:dyDescent="0.3">
      <c r="A109" s="36"/>
      <c r="B109" s="55" t="s">
        <v>127</v>
      </c>
      <c r="C109" s="42">
        <f t="shared" si="7"/>
        <v>0.79491255961844187</v>
      </c>
      <c r="D109" s="53"/>
      <c r="E109" s="20">
        <v>113</v>
      </c>
      <c r="F109" s="14">
        <v>46</v>
      </c>
      <c r="G109" s="54">
        <f t="shared" si="8"/>
        <v>145.65217391304347</v>
      </c>
      <c r="H109" s="33">
        <f t="shared" si="9"/>
        <v>0.46450446006494844</v>
      </c>
      <c r="I109" s="33">
        <f t="shared" si="10"/>
        <v>0.28965430388514579</v>
      </c>
      <c r="J109" s="20">
        <v>634</v>
      </c>
      <c r="K109" s="14">
        <v>629</v>
      </c>
      <c r="L109" s="54">
        <f t="shared" si="11"/>
        <v>0.79491255961844187</v>
      </c>
      <c r="M109" s="33">
        <f t="shared" si="12"/>
        <v>0.46254413867569383</v>
      </c>
      <c r="N109" s="34">
        <f t="shared" si="13"/>
        <v>0.62315480790188038</v>
      </c>
    </row>
    <row r="110" spans="1:14" hidden="1" outlineLevel="1" x14ac:dyDescent="0.3">
      <c r="A110" s="36"/>
      <c r="B110" s="55" t="s">
        <v>128</v>
      </c>
      <c r="C110" s="42">
        <f t="shared" si="7"/>
        <v>42.168674698795186</v>
      </c>
      <c r="D110" s="53"/>
      <c r="E110" s="20">
        <v>52</v>
      </c>
      <c r="F110" s="14">
        <v>122</v>
      </c>
      <c r="G110" s="54">
        <f t="shared" si="8"/>
        <v>-57.377049180327866</v>
      </c>
      <c r="H110" s="33">
        <f t="shared" si="9"/>
        <v>0.21375426480864881</v>
      </c>
      <c r="I110" s="33">
        <f t="shared" si="10"/>
        <v>0.76821358856495192</v>
      </c>
      <c r="J110" s="20">
        <v>590</v>
      </c>
      <c r="K110" s="14">
        <v>415</v>
      </c>
      <c r="L110" s="54">
        <f t="shared" si="11"/>
        <v>42.168674698795186</v>
      </c>
      <c r="M110" s="33">
        <f t="shared" si="12"/>
        <v>0.43044328362564566</v>
      </c>
      <c r="N110" s="34">
        <f t="shared" si="13"/>
        <v>0.4111434742118924</v>
      </c>
    </row>
    <row r="111" spans="1:14" hidden="1" outlineLevel="1" x14ac:dyDescent="0.3">
      <c r="A111" s="36"/>
      <c r="B111" s="55" t="s">
        <v>129</v>
      </c>
      <c r="C111" s="42">
        <f t="shared" si="7"/>
        <v>22.815533980582526</v>
      </c>
      <c r="D111" s="53"/>
      <c r="E111" s="20">
        <v>174</v>
      </c>
      <c r="F111" s="14">
        <v>44</v>
      </c>
      <c r="G111" s="54">
        <f t="shared" si="8"/>
        <v>295.45454545454544</v>
      </c>
      <c r="H111" s="33">
        <f t="shared" si="9"/>
        <v>0.71525465532124799</v>
      </c>
      <c r="I111" s="33">
        <f t="shared" si="10"/>
        <v>0.27706063849883505</v>
      </c>
      <c r="J111" s="20">
        <v>506</v>
      </c>
      <c r="K111" s="14">
        <v>412</v>
      </c>
      <c r="L111" s="54">
        <f t="shared" si="11"/>
        <v>22.815533980582526</v>
      </c>
      <c r="M111" s="33">
        <f t="shared" si="12"/>
        <v>0.36915983307555372</v>
      </c>
      <c r="N111" s="34">
        <f t="shared" si="13"/>
        <v>0.40817135271156546</v>
      </c>
    </row>
    <row r="112" spans="1:14" hidden="1" outlineLevel="1" x14ac:dyDescent="0.3">
      <c r="A112" s="36"/>
      <c r="B112" s="55" t="s">
        <v>130</v>
      </c>
      <c r="C112" s="42">
        <f t="shared" si="7"/>
        <v>-5.4862842892768073</v>
      </c>
      <c r="D112" s="53"/>
      <c r="E112" s="20">
        <v>65</v>
      </c>
      <c r="F112" s="14">
        <v>58</v>
      </c>
      <c r="G112" s="54">
        <f t="shared" si="8"/>
        <v>12.068965517241379</v>
      </c>
      <c r="H112" s="33">
        <f t="shared" si="9"/>
        <v>0.26719283101081104</v>
      </c>
      <c r="I112" s="33">
        <f t="shared" si="10"/>
        <v>0.36521629620300988</v>
      </c>
      <c r="J112" s="20">
        <v>379</v>
      </c>
      <c r="K112" s="14">
        <v>401</v>
      </c>
      <c r="L112" s="54">
        <f t="shared" si="11"/>
        <v>-5.4862842892768073</v>
      </c>
      <c r="M112" s="33">
        <f t="shared" si="12"/>
        <v>0.27650509236291476</v>
      </c>
      <c r="N112" s="34">
        <f t="shared" si="13"/>
        <v>0.39727357387703344</v>
      </c>
    </row>
    <row r="113" spans="1:14" hidden="1" outlineLevel="1" x14ac:dyDescent="0.3">
      <c r="A113" s="36"/>
      <c r="B113" s="55" t="s">
        <v>131</v>
      </c>
      <c r="C113" s="42">
        <f t="shared" si="7"/>
        <v>7.9545454545454541</v>
      </c>
      <c r="D113" s="53"/>
      <c r="E113" s="20">
        <v>35</v>
      </c>
      <c r="F113" s="14">
        <v>21</v>
      </c>
      <c r="G113" s="54">
        <f t="shared" si="8"/>
        <v>66.666666666666657</v>
      </c>
      <c r="H113" s="33">
        <f t="shared" si="9"/>
        <v>0.14387306285197518</v>
      </c>
      <c r="I113" s="33">
        <f t="shared" si="10"/>
        <v>0.13223348655626221</v>
      </c>
      <c r="J113" s="20">
        <v>190</v>
      </c>
      <c r="K113" s="14">
        <v>176</v>
      </c>
      <c r="L113" s="54">
        <f t="shared" si="11"/>
        <v>7.9545454545454541</v>
      </c>
      <c r="M113" s="33">
        <f t="shared" si="12"/>
        <v>0.13861732862520793</v>
      </c>
      <c r="N113" s="34">
        <f t="shared" si="13"/>
        <v>0.17436446135251343</v>
      </c>
    </row>
    <row r="114" spans="1:14" hidden="1" outlineLevel="1" x14ac:dyDescent="0.3">
      <c r="A114" s="36"/>
      <c r="B114" s="55" t="s">
        <v>132</v>
      </c>
      <c r="C114" s="42">
        <f t="shared" si="7"/>
        <v>19.53125</v>
      </c>
      <c r="D114" s="53"/>
      <c r="E114" s="20">
        <v>24</v>
      </c>
      <c r="F114" s="14">
        <v>23</v>
      </c>
      <c r="G114" s="54">
        <f t="shared" si="8"/>
        <v>4.3478260869565215</v>
      </c>
      <c r="H114" s="33">
        <f t="shared" si="9"/>
        <v>9.8655814527068703E-2</v>
      </c>
      <c r="I114" s="33">
        <f t="shared" si="10"/>
        <v>0.1448271519425729</v>
      </c>
      <c r="J114" s="20">
        <v>153</v>
      </c>
      <c r="K114" s="14">
        <v>128</v>
      </c>
      <c r="L114" s="54">
        <f t="shared" si="11"/>
        <v>19.53125</v>
      </c>
      <c r="M114" s="33">
        <f t="shared" si="12"/>
        <v>0.11162342778766744</v>
      </c>
      <c r="N114" s="34">
        <f t="shared" si="13"/>
        <v>0.12681051734728249</v>
      </c>
    </row>
    <row r="115" spans="1:14" hidden="1" outlineLevel="1" x14ac:dyDescent="0.3">
      <c r="A115" s="36"/>
      <c r="B115" s="55" t="s">
        <v>133</v>
      </c>
      <c r="C115" s="42">
        <f t="shared" si="7"/>
        <v>-5.9701492537313428</v>
      </c>
      <c r="D115" s="53"/>
      <c r="E115" s="20">
        <v>14</v>
      </c>
      <c r="F115" s="14">
        <v>6</v>
      </c>
      <c r="G115" s="54">
        <f t="shared" si="8"/>
        <v>133.33333333333331</v>
      </c>
      <c r="H115" s="33">
        <f t="shared" si="9"/>
        <v>5.754922514079007E-2</v>
      </c>
      <c r="I115" s="33">
        <f t="shared" si="10"/>
        <v>3.7780996158932059E-2</v>
      </c>
      <c r="J115" s="20">
        <v>63</v>
      </c>
      <c r="K115" s="14">
        <v>67</v>
      </c>
      <c r="L115" s="54">
        <f t="shared" si="11"/>
        <v>-5.9701492537313428</v>
      </c>
      <c r="M115" s="33">
        <f t="shared" si="12"/>
        <v>4.5962587912568943E-2</v>
      </c>
      <c r="N115" s="34">
        <f t="shared" si="13"/>
        <v>6.6377380173968173E-2</v>
      </c>
    </row>
    <row r="116" spans="1:14" hidden="1" outlineLevel="1" x14ac:dyDescent="0.3">
      <c r="A116" s="36"/>
      <c r="B116" s="55" t="s">
        <v>134</v>
      </c>
      <c r="C116" s="42">
        <f t="shared" si="7"/>
        <v>247.05882352941177</v>
      </c>
      <c r="D116" s="53"/>
      <c r="E116" s="20">
        <v>8</v>
      </c>
      <c r="F116" s="14">
        <v>4</v>
      </c>
      <c r="G116" s="54">
        <f t="shared" si="8"/>
        <v>100</v>
      </c>
      <c r="H116" s="33">
        <f t="shared" si="9"/>
        <v>3.2885271509022901E-2</v>
      </c>
      <c r="I116" s="33">
        <f t="shared" si="10"/>
        <v>2.518733077262137E-2</v>
      </c>
      <c r="J116" s="20">
        <v>59</v>
      </c>
      <c r="K116" s="14">
        <v>17</v>
      </c>
      <c r="L116" s="54">
        <f t="shared" si="11"/>
        <v>247.05882352941177</v>
      </c>
      <c r="M116" s="33">
        <f t="shared" si="12"/>
        <v>4.3044328362564568E-2</v>
      </c>
      <c r="N116" s="34">
        <f t="shared" si="13"/>
        <v>1.6842021835185957E-2</v>
      </c>
    </row>
    <row r="117" spans="1:14" hidden="1" outlineLevel="1" x14ac:dyDescent="0.3">
      <c r="A117" s="36"/>
      <c r="B117" s="55" t="s">
        <v>135</v>
      </c>
      <c r="C117" s="42" t="str">
        <f t="shared" si="7"/>
        <v/>
      </c>
      <c r="D117" s="53"/>
      <c r="E117" s="20">
        <v>18</v>
      </c>
      <c r="F117" s="14">
        <v>0</v>
      </c>
      <c r="G117" s="54" t="str">
        <f t="shared" si="8"/>
        <v/>
      </c>
      <c r="H117" s="33">
        <f t="shared" si="9"/>
        <v>7.399186089530152E-2</v>
      </c>
      <c r="I117" s="33" t="str">
        <f t="shared" si="10"/>
        <v/>
      </c>
      <c r="J117" s="20">
        <v>35</v>
      </c>
      <c r="K117" s="14">
        <v>0</v>
      </c>
      <c r="L117" s="54" t="str">
        <f t="shared" si="11"/>
        <v/>
      </c>
      <c r="M117" s="33">
        <f t="shared" si="12"/>
        <v>2.5534771062538302E-2</v>
      </c>
      <c r="N117" s="34" t="str">
        <f t="shared" si="13"/>
        <v/>
      </c>
    </row>
    <row r="118" spans="1:14" hidden="1" outlineLevel="1" x14ac:dyDescent="0.3">
      <c r="A118" s="36"/>
      <c r="B118" s="55" t="s">
        <v>136</v>
      </c>
      <c r="C118" s="42" t="str">
        <f t="shared" si="7"/>
        <v/>
      </c>
      <c r="D118" s="53"/>
      <c r="E118" s="20">
        <v>0</v>
      </c>
      <c r="F118" s="14">
        <v>0</v>
      </c>
      <c r="G118" s="54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13</v>
      </c>
      <c r="K118" s="14">
        <v>0</v>
      </c>
      <c r="L118" s="54" t="str">
        <f t="shared" si="11"/>
        <v/>
      </c>
      <c r="M118" s="33">
        <f t="shared" si="12"/>
        <v>9.4843435375142268E-3</v>
      </c>
      <c r="N118" s="34" t="str">
        <f t="shared" si="13"/>
        <v/>
      </c>
    </row>
    <row r="119" spans="1:14" hidden="1" outlineLevel="1" x14ac:dyDescent="0.3">
      <c r="A119" s="36"/>
      <c r="B119" s="55" t="s">
        <v>137</v>
      </c>
      <c r="C119" s="42">
        <f t="shared" si="7"/>
        <v>-33.333333333333329</v>
      </c>
      <c r="D119" s="53"/>
      <c r="E119" s="20">
        <v>1</v>
      </c>
      <c r="F119" s="14">
        <v>2</v>
      </c>
      <c r="G119" s="54">
        <f t="shared" si="8"/>
        <v>-50</v>
      </c>
      <c r="H119" s="33">
        <f t="shared" si="9"/>
        <v>4.1106589386278626E-3</v>
      </c>
      <c r="I119" s="33">
        <f t="shared" si="10"/>
        <v>1.2593665386310685E-2</v>
      </c>
      <c r="J119" s="20">
        <v>6</v>
      </c>
      <c r="K119" s="14">
        <v>9</v>
      </c>
      <c r="L119" s="54">
        <f t="shared" si="11"/>
        <v>-33.333333333333329</v>
      </c>
      <c r="M119" s="33">
        <f t="shared" si="12"/>
        <v>4.3773893250065657E-3</v>
      </c>
      <c r="N119" s="34">
        <f t="shared" si="13"/>
        <v>8.9163645009807998E-3</v>
      </c>
    </row>
    <row r="120" spans="1:14" hidden="1" outlineLevel="1" x14ac:dyDescent="0.3">
      <c r="A120" s="36"/>
      <c r="B120" s="55" t="s">
        <v>138</v>
      </c>
      <c r="C120" s="42">
        <f t="shared" si="7"/>
        <v>-83.333333333333343</v>
      </c>
      <c r="D120" s="53"/>
      <c r="E120" s="20">
        <v>1</v>
      </c>
      <c r="F120" s="14">
        <v>3</v>
      </c>
      <c r="G120" s="54">
        <f t="shared" si="8"/>
        <v>-66.666666666666657</v>
      </c>
      <c r="H120" s="33">
        <f t="shared" si="9"/>
        <v>4.1106589386278626E-3</v>
      </c>
      <c r="I120" s="33">
        <f t="shared" si="10"/>
        <v>1.889049807946603E-2</v>
      </c>
      <c r="J120" s="20">
        <v>4</v>
      </c>
      <c r="K120" s="14">
        <v>24</v>
      </c>
      <c r="L120" s="54">
        <f t="shared" si="11"/>
        <v>-83.333333333333343</v>
      </c>
      <c r="M120" s="33">
        <f t="shared" si="12"/>
        <v>2.9182595500043774E-3</v>
      </c>
      <c r="N120" s="34">
        <f t="shared" si="13"/>
        <v>2.3776972002615467E-2</v>
      </c>
    </row>
    <row r="121" spans="1:14" hidden="1" outlineLevel="1" x14ac:dyDescent="0.3">
      <c r="A121" s="36"/>
      <c r="B121" s="55" t="s">
        <v>139</v>
      </c>
      <c r="C121" s="42">
        <f t="shared" si="7"/>
        <v>200</v>
      </c>
      <c r="D121" s="53"/>
      <c r="E121" s="20">
        <v>0</v>
      </c>
      <c r="F121" s="14">
        <v>0</v>
      </c>
      <c r="G121" s="54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3</v>
      </c>
      <c r="K121" s="14">
        <v>1</v>
      </c>
      <c r="L121" s="54">
        <f t="shared" si="11"/>
        <v>200</v>
      </c>
      <c r="M121" s="33">
        <f t="shared" si="12"/>
        <v>2.1886946625032828E-3</v>
      </c>
      <c r="N121" s="34">
        <f t="shared" si="13"/>
        <v>9.9070716677564447E-4</v>
      </c>
    </row>
    <row r="122" spans="1:14" hidden="1" outlineLevel="1" x14ac:dyDescent="0.3">
      <c r="A122" s="36"/>
      <c r="B122" s="55" t="s">
        <v>140</v>
      </c>
      <c r="C122" s="42" t="str">
        <f t="shared" si="7"/>
        <v/>
      </c>
      <c r="D122" s="53"/>
      <c r="E122" s="20">
        <v>0</v>
      </c>
      <c r="F122" s="14">
        <v>0</v>
      </c>
      <c r="G122" s="54" t="str">
        <f t="shared" si="8"/>
        <v/>
      </c>
      <c r="H122" s="33" t="str">
        <f t="shared" si="9"/>
        <v/>
      </c>
      <c r="I122" s="33" t="str">
        <f t="shared" si="10"/>
        <v/>
      </c>
      <c r="J122" s="20">
        <v>2</v>
      </c>
      <c r="K122" s="14">
        <v>0</v>
      </c>
      <c r="L122" s="54" t="str">
        <f t="shared" si="11"/>
        <v/>
      </c>
      <c r="M122" s="33">
        <f t="shared" si="12"/>
        <v>1.4591297750021887E-3</v>
      </c>
      <c r="N122" s="34" t="str">
        <f t="shared" si="13"/>
        <v/>
      </c>
    </row>
    <row r="123" spans="1:14" collapsed="1" x14ac:dyDescent="0.3">
      <c r="A123" s="36" t="s">
        <v>141</v>
      </c>
      <c r="B123" s="1" t="s">
        <v>142</v>
      </c>
      <c r="C123" s="42">
        <f t="shared" si="7"/>
        <v>16.953411946646046</v>
      </c>
      <c r="D123" s="53"/>
      <c r="E123" s="20">
        <v>1428</v>
      </c>
      <c r="F123" s="14">
        <v>796</v>
      </c>
      <c r="G123" s="54">
        <f t="shared" si="8"/>
        <v>79.396984924623112</v>
      </c>
      <c r="H123" s="33">
        <f t="shared" si="9"/>
        <v>5.8700209643605872</v>
      </c>
      <c r="I123" s="33">
        <f t="shared" si="10"/>
        <v>5.0122788237516529</v>
      </c>
      <c r="J123" s="20">
        <v>6050</v>
      </c>
      <c r="K123" s="14">
        <v>5173</v>
      </c>
      <c r="L123" s="54">
        <f t="shared" si="11"/>
        <v>16.953411946646046</v>
      </c>
      <c r="M123" s="33">
        <f t="shared" si="12"/>
        <v>4.4138675693816207</v>
      </c>
      <c r="N123" s="34">
        <f t="shared" si="13"/>
        <v>5.1249281737304084</v>
      </c>
    </row>
    <row r="124" spans="1:14" hidden="1" outlineLevel="1" x14ac:dyDescent="0.3">
      <c r="A124" s="36"/>
      <c r="B124" s="55" t="s">
        <v>143</v>
      </c>
      <c r="C124" s="42">
        <f t="shared" si="7"/>
        <v>3.6777583187390541</v>
      </c>
      <c r="D124" s="53"/>
      <c r="E124" s="20">
        <v>283</v>
      </c>
      <c r="F124" s="14">
        <v>315</v>
      </c>
      <c r="G124" s="54">
        <f t="shared" si="8"/>
        <v>-10.158730158730158</v>
      </c>
      <c r="H124" s="33">
        <f t="shared" si="9"/>
        <v>1.1633164796316848</v>
      </c>
      <c r="I124" s="33">
        <f t="shared" si="10"/>
        <v>1.983502298343933</v>
      </c>
      <c r="J124" s="20">
        <v>1776</v>
      </c>
      <c r="K124" s="14">
        <v>1713</v>
      </c>
      <c r="L124" s="54">
        <f t="shared" si="11"/>
        <v>3.6777583187390541</v>
      </c>
      <c r="M124" s="33">
        <f t="shared" si="12"/>
        <v>1.2957072402019436</v>
      </c>
      <c r="N124" s="34">
        <f t="shared" si="13"/>
        <v>1.697081376686679</v>
      </c>
    </row>
    <row r="125" spans="1:14" hidden="1" outlineLevel="1" x14ac:dyDescent="0.3">
      <c r="A125" s="36"/>
      <c r="B125" s="55" t="s">
        <v>144</v>
      </c>
      <c r="C125" s="42">
        <f t="shared" si="7"/>
        <v>1.1363636363636365</v>
      </c>
      <c r="D125" s="53"/>
      <c r="E125" s="20">
        <v>146</v>
      </c>
      <c r="F125" s="14">
        <v>97</v>
      </c>
      <c r="G125" s="54">
        <f t="shared" si="8"/>
        <v>50.515463917525771</v>
      </c>
      <c r="H125" s="33">
        <f t="shared" si="9"/>
        <v>0.60015620503966782</v>
      </c>
      <c r="I125" s="33">
        <f t="shared" si="10"/>
        <v>0.61079277123606823</v>
      </c>
      <c r="J125" s="20">
        <v>979</v>
      </c>
      <c r="K125" s="14">
        <v>968</v>
      </c>
      <c r="L125" s="54">
        <f t="shared" si="11"/>
        <v>1.1363636363636365</v>
      </c>
      <c r="M125" s="33">
        <f t="shared" si="12"/>
        <v>0.7142440248635713</v>
      </c>
      <c r="N125" s="34">
        <f t="shared" si="13"/>
        <v>0.95900453743882375</v>
      </c>
    </row>
    <row r="126" spans="1:14" hidden="1" outlineLevel="1" x14ac:dyDescent="0.3">
      <c r="A126" s="36"/>
      <c r="B126" s="55" t="s">
        <v>145</v>
      </c>
      <c r="C126" s="42">
        <f t="shared" si="7"/>
        <v>25.988700564971751</v>
      </c>
      <c r="D126" s="53"/>
      <c r="E126" s="20">
        <v>190</v>
      </c>
      <c r="F126" s="14">
        <v>104</v>
      </c>
      <c r="G126" s="54">
        <f t="shared" si="8"/>
        <v>82.692307692307693</v>
      </c>
      <c r="H126" s="33">
        <f t="shared" si="9"/>
        <v>0.78102519833929385</v>
      </c>
      <c r="I126" s="33">
        <f t="shared" si="10"/>
        <v>0.65487060008815567</v>
      </c>
      <c r="J126" s="20">
        <v>669</v>
      </c>
      <c r="K126" s="14">
        <v>531</v>
      </c>
      <c r="L126" s="54">
        <f t="shared" si="11"/>
        <v>25.988700564971751</v>
      </c>
      <c r="M126" s="33">
        <f t="shared" si="12"/>
        <v>0.48807890973823209</v>
      </c>
      <c r="N126" s="34">
        <f t="shared" si="13"/>
        <v>0.52606550555786724</v>
      </c>
    </row>
    <row r="127" spans="1:14" hidden="1" outlineLevel="1" x14ac:dyDescent="0.3">
      <c r="A127" s="36"/>
      <c r="B127" s="55" t="s">
        <v>146</v>
      </c>
      <c r="C127" s="42">
        <f t="shared" si="7"/>
        <v>0</v>
      </c>
      <c r="D127" s="53"/>
      <c r="E127" s="20">
        <v>100</v>
      </c>
      <c r="F127" s="14">
        <v>91</v>
      </c>
      <c r="G127" s="54">
        <f t="shared" si="8"/>
        <v>9.8901098901098905</v>
      </c>
      <c r="H127" s="33">
        <f t="shared" si="9"/>
        <v>0.41106589386278619</v>
      </c>
      <c r="I127" s="33">
        <f t="shared" si="10"/>
        <v>0.57301177507713619</v>
      </c>
      <c r="J127" s="20">
        <v>657</v>
      </c>
      <c r="K127" s="14">
        <v>657</v>
      </c>
      <c r="L127" s="54">
        <f t="shared" si="11"/>
        <v>0</v>
      </c>
      <c r="M127" s="33">
        <f t="shared" si="12"/>
        <v>0.47932413108821897</v>
      </c>
      <c r="N127" s="34">
        <f t="shared" si="13"/>
        <v>0.65089460857159842</v>
      </c>
    </row>
    <row r="128" spans="1:14" hidden="1" outlineLevel="1" x14ac:dyDescent="0.3">
      <c r="A128" s="36"/>
      <c r="B128" s="55" t="s">
        <v>147</v>
      </c>
      <c r="C128" s="42">
        <f t="shared" si="7"/>
        <v>84.935897435897431</v>
      </c>
      <c r="D128" s="53"/>
      <c r="E128" s="20">
        <v>118</v>
      </c>
      <c r="F128" s="14">
        <v>63</v>
      </c>
      <c r="G128" s="54">
        <f t="shared" si="8"/>
        <v>87.301587301587304</v>
      </c>
      <c r="H128" s="33">
        <f t="shared" si="9"/>
        <v>0.48505775475808771</v>
      </c>
      <c r="I128" s="33">
        <f t="shared" si="10"/>
        <v>0.39670045966878664</v>
      </c>
      <c r="J128" s="20">
        <v>577</v>
      </c>
      <c r="K128" s="14">
        <v>312</v>
      </c>
      <c r="L128" s="54">
        <f t="shared" si="11"/>
        <v>84.935897435897431</v>
      </c>
      <c r="M128" s="33">
        <f t="shared" si="12"/>
        <v>0.42095894008813151</v>
      </c>
      <c r="N128" s="34">
        <f t="shared" si="13"/>
        <v>0.30910063603400106</v>
      </c>
    </row>
    <row r="129" spans="1:14" hidden="1" outlineLevel="1" x14ac:dyDescent="0.3">
      <c r="A129" s="36"/>
      <c r="B129" s="55" t="s">
        <v>148</v>
      </c>
      <c r="C129" s="42" t="str">
        <f t="shared" si="7"/>
        <v/>
      </c>
      <c r="D129" s="53"/>
      <c r="E129" s="20">
        <v>364</v>
      </c>
      <c r="F129" s="14">
        <v>0</v>
      </c>
      <c r="G129" s="54" t="str">
        <f t="shared" si="8"/>
        <v/>
      </c>
      <c r="H129" s="33">
        <f t="shared" si="9"/>
        <v>1.4962798536605417</v>
      </c>
      <c r="I129" s="33" t="str">
        <f t="shared" si="10"/>
        <v/>
      </c>
      <c r="J129" s="20">
        <v>514</v>
      </c>
      <c r="K129" s="14">
        <v>0</v>
      </c>
      <c r="L129" s="54" t="str">
        <f t="shared" si="11"/>
        <v/>
      </c>
      <c r="M129" s="33">
        <f t="shared" si="12"/>
        <v>0.37499635217556249</v>
      </c>
      <c r="N129" s="34" t="str">
        <f t="shared" si="13"/>
        <v/>
      </c>
    </row>
    <row r="130" spans="1:14" hidden="1" outlineLevel="1" x14ac:dyDescent="0.3">
      <c r="A130" s="36"/>
      <c r="B130" s="55" t="s">
        <v>149</v>
      </c>
      <c r="C130" s="42">
        <f t="shared" si="7"/>
        <v>-21.550094517958414</v>
      </c>
      <c r="D130" s="53"/>
      <c r="E130" s="20">
        <v>94</v>
      </c>
      <c r="F130" s="14">
        <v>72</v>
      </c>
      <c r="G130" s="54">
        <f t="shared" si="8"/>
        <v>30.555555555555557</v>
      </c>
      <c r="H130" s="33">
        <f t="shared" si="9"/>
        <v>0.38640194023101904</v>
      </c>
      <c r="I130" s="33">
        <f t="shared" si="10"/>
        <v>0.45337195390718465</v>
      </c>
      <c r="J130" s="20">
        <v>415</v>
      </c>
      <c r="K130" s="14">
        <v>529</v>
      </c>
      <c r="L130" s="54">
        <f t="shared" si="11"/>
        <v>-21.550094517958414</v>
      </c>
      <c r="M130" s="33">
        <f t="shared" si="12"/>
        <v>0.30276942831295417</v>
      </c>
      <c r="N130" s="34">
        <f t="shared" si="13"/>
        <v>0.52408409122431598</v>
      </c>
    </row>
    <row r="131" spans="1:14" hidden="1" outlineLevel="1" x14ac:dyDescent="0.3">
      <c r="A131" s="36"/>
      <c r="B131" s="55" t="s">
        <v>150</v>
      </c>
      <c r="C131" s="42">
        <f t="shared" si="7"/>
        <v>2.1220159151193632</v>
      </c>
      <c r="D131" s="53"/>
      <c r="E131" s="20">
        <v>128</v>
      </c>
      <c r="F131" s="14">
        <v>49</v>
      </c>
      <c r="G131" s="54">
        <f t="shared" si="8"/>
        <v>161.22448979591837</v>
      </c>
      <c r="H131" s="33">
        <f t="shared" si="9"/>
        <v>0.52616434414436641</v>
      </c>
      <c r="I131" s="33">
        <f t="shared" si="10"/>
        <v>0.30854480196461176</v>
      </c>
      <c r="J131" s="20">
        <v>385</v>
      </c>
      <c r="K131" s="14">
        <v>377</v>
      </c>
      <c r="L131" s="54">
        <f t="shared" si="11"/>
        <v>2.1220159151193632</v>
      </c>
      <c r="M131" s="33">
        <f t="shared" si="12"/>
        <v>0.28088248168792135</v>
      </c>
      <c r="N131" s="34">
        <f t="shared" si="13"/>
        <v>0.37349660187441797</v>
      </c>
    </row>
    <row r="132" spans="1:14" hidden="1" outlineLevel="1" x14ac:dyDescent="0.3">
      <c r="A132" s="36"/>
      <c r="B132" s="55" t="s">
        <v>151</v>
      </c>
      <c r="C132" s="42">
        <f t="shared" si="7"/>
        <v>-9.3023255813953494</v>
      </c>
      <c r="D132" s="53"/>
      <c r="E132" s="20">
        <v>5</v>
      </c>
      <c r="F132" s="14">
        <v>5</v>
      </c>
      <c r="G132" s="54">
        <f t="shared" si="8"/>
        <v>0</v>
      </c>
      <c r="H132" s="33">
        <f t="shared" si="9"/>
        <v>2.055329469313931E-2</v>
      </c>
      <c r="I132" s="33">
        <f t="shared" si="10"/>
        <v>3.1484163465776718E-2</v>
      </c>
      <c r="J132" s="20">
        <v>78</v>
      </c>
      <c r="K132" s="14">
        <v>86</v>
      </c>
      <c r="L132" s="54">
        <f t="shared" si="11"/>
        <v>-9.3023255813953494</v>
      </c>
      <c r="M132" s="33">
        <f t="shared" si="12"/>
        <v>5.6906061225085354E-2</v>
      </c>
      <c r="N132" s="34">
        <f t="shared" si="13"/>
        <v>8.5200816342705418E-2</v>
      </c>
    </row>
    <row r="133" spans="1:14" collapsed="1" x14ac:dyDescent="0.3">
      <c r="A133" s="36" t="s">
        <v>152</v>
      </c>
      <c r="B133" s="1" t="s">
        <v>153</v>
      </c>
      <c r="C133" s="42">
        <f t="shared" si="7"/>
        <v>74.614516735614885</v>
      </c>
      <c r="D133" s="53"/>
      <c r="E133" s="20">
        <v>1008</v>
      </c>
      <c r="F133" s="14">
        <v>511</v>
      </c>
      <c r="G133" s="54">
        <f t="shared" si="8"/>
        <v>97.260273972602747</v>
      </c>
      <c r="H133" s="33">
        <f t="shared" si="9"/>
        <v>4.1435442101368842</v>
      </c>
      <c r="I133" s="33">
        <f t="shared" si="10"/>
        <v>3.2176815062023802</v>
      </c>
      <c r="J133" s="20">
        <v>4643</v>
      </c>
      <c r="K133" s="14">
        <v>2659</v>
      </c>
      <c r="L133" s="54">
        <f t="shared" si="11"/>
        <v>74.614516735614885</v>
      </c>
      <c r="M133" s="33">
        <f t="shared" si="12"/>
        <v>3.3873697726675811</v>
      </c>
      <c r="N133" s="34">
        <f t="shared" si="13"/>
        <v>2.6342903564564386</v>
      </c>
    </row>
    <row r="134" spans="1:14" hidden="1" outlineLevel="1" x14ac:dyDescent="0.3">
      <c r="A134" s="36"/>
      <c r="B134" s="55">
        <v>3008</v>
      </c>
      <c r="C134" s="42">
        <f t="shared" si="7"/>
        <v>97.418630751964088</v>
      </c>
      <c r="D134" s="53"/>
      <c r="E134" s="20">
        <v>358</v>
      </c>
      <c r="F134" s="14">
        <v>144</v>
      </c>
      <c r="G134" s="54">
        <f t="shared" si="8"/>
        <v>148.61111111111111</v>
      </c>
      <c r="H134" s="33">
        <f t="shared" si="9"/>
        <v>1.4716159000287747</v>
      </c>
      <c r="I134" s="33">
        <f t="shared" si="10"/>
        <v>0.90674390781436931</v>
      </c>
      <c r="J134" s="20">
        <v>1759</v>
      </c>
      <c r="K134" s="14">
        <v>891</v>
      </c>
      <c r="L134" s="54">
        <f t="shared" si="11"/>
        <v>97.418630751964088</v>
      </c>
      <c r="M134" s="33">
        <f t="shared" si="12"/>
        <v>1.283304637114425</v>
      </c>
      <c r="N134" s="34">
        <f t="shared" si="13"/>
        <v>0.88272008559709925</v>
      </c>
    </row>
    <row r="135" spans="1:14" hidden="1" outlineLevel="1" x14ac:dyDescent="0.3">
      <c r="A135" s="36"/>
      <c r="B135" s="55">
        <v>2008</v>
      </c>
      <c r="C135" s="42">
        <f t="shared" si="7"/>
        <v>191.20234604105573</v>
      </c>
      <c r="D135" s="53"/>
      <c r="E135" s="20">
        <v>243</v>
      </c>
      <c r="F135" s="14">
        <v>88</v>
      </c>
      <c r="G135" s="54">
        <f t="shared" si="8"/>
        <v>176.13636363636365</v>
      </c>
      <c r="H135" s="33">
        <f t="shared" si="9"/>
        <v>0.99889012208657058</v>
      </c>
      <c r="I135" s="33">
        <f t="shared" si="10"/>
        <v>0.55412127699767011</v>
      </c>
      <c r="J135" s="20">
        <v>993</v>
      </c>
      <c r="K135" s="14">
        <v>341</v>
      </c>
      <c r="L135" s="54">
        <f t="shared" si="11"/>
        <v>191.20234604105573</v>
      </c>
      <c r="M135" s="33">
        <f t="shared" si="12"/>
        <v>0.72445793328858665</v>
      </c>
      <c r="N135" s="34">
        <f t="shared" si="13"/>
        <v>0.33783114387049473</v>
      </c>
    </row>
    <row r="136" spans="1:14" hidden="1" outlineLevel="1" x14ac:dyDescent="0.3">
      <c r="A136" s="36"/>
      <c r="B136" s="55">
        <v>208</v>
      </c>
      <c r="C136" s="42">
        <f t="shared" si="7"/>
        <v>72.689075630252091</v>
      </c>
      <c r="D136" s="53"/>
      <c r="E136" s="20">
        <v>207</v>
      </c>
      <c r="F136" s="14">
        <v>78</v>
      </c>
      <c r="G136" s="54">
        <f t="shared" si="8"/>
        <v>165.38461538461539</v>
      </c>
      <c r="H136" s="33">
        <f t="shared" si="9"/>
        <v>0.85090640029596742</v>
      </c>
      <c r="I136" s="33">
        <f t="shared" si="10"/>
        <v>0.49115295006611676</v>
      </c>
      <c r="J136" s="20">
        <v>822</v>
      </c>
      <c r="K136" s="14">
        <v>476</v>
      </c>
      <c r="L136" s="54">
        <f t="shared" si="11"/>
        <v>72.689075630252091</v>
      </c>
      <c r="M136" s="33">
        <f t="shared" si="12"/>
        <v>0.59970233752589952</v>
      </c>
      <c r="N136" s="34">
        <f t="shared" si="13"/>
        <v>0.47157661138520673</v>
      </c>
    </row>
    <row r="137" spans="1:14" hidden="1" outlineLevel="1" x14ac:dyDescent="0.3">
      <c r="A137" s="36"/>
      <c r="B137" s="55">
        <v>5008</v>
      </c>
      <c r="C137" s="42">
        <f t="shared" si="7"/>
        <v>141.73913043478262</v>
      </c>
      <c r="D137" s="53"/>
      <c r="E137" s="20">
        <v>66</v>
      </c>
      <c r="F137" s="14">
        <v>38</v>
      </c>
      <c r="G137" s="54">
        <f t="shared" si="8"/>
        <v>73.68421052631578</v>
      </c>
      <c r="H137" s="33">
        <f t="shared" si="9"/>
        <v>0.27130348994943893</v>
      </c>
      <c r="I137" s="33">
        <f t="shared" si="10"/>
        <v>0.23927964233990301</v>
      </c>
      <c r="J137" s="20">
        <v>556</v>
      </c>
      <c r="K137" s="14">
        <v>230</v>
      </c>
      <c r="L137" s="54">
        <f t="shared" si="11"/>
        <v>141.73913043478262</v>
      </c>
      <c r="M137" s="33">
        <f t="shared" si="12"/>
        <v>0.40563807745060843</v>
      </c>
      <c r="N137" s="34">
        <f t="shared" si="13"/>
        <v>0.2278626483583982</v>
      </c>
    </row>
    <row r="138" spans="1:14" hidden="1" outlineLevel="1" x14ac:dyDescent="0.3">
      <c r="A138" s="36"/>
      <c r="B138" s="55">
        <v>508</v>
      </c>
      <c r="C138" s="42">
        <f t="shared" ref="C138:C201" si="14">IF(K138=0,"",SUM(((J138-K138)/K138)*100))</f>
        <v>68.217054263565885</v>
      </c>
      <c r="D138" s="53"/>
      <c r="E138" s="20">
        <v>49</v>
      </c>
      <c r="F138" s="14">
        <v>25</v>
      </c>
      <c r="G138" s="54">
        <f t="shared" ref="G138:G201" si="15">IF(F138=0,"",SUM(((E138-F138)/F138)*100))</f>
        <v>96</v>
      </c>
      <c r="H138" s="33">
        <f t="shared" ref="H138:H201" si="16">IF(E138=0,"",SUM((E138/CntPeriod)*100))</f>
        <v>0.20142228799276524</v>
      </c>
      <c r="I138" s="33">
        <f t="shared" ref="I138:I201" si="17">IF(F138=0,"",SUM((F138/CntPeriodPrevYear)*100))</f>
        <v>0.15742081732888358</v>
      </c>
      <c r="J138" s="20">
        <v>217</v>
      </c>
      <c r="K138" s="14">
        <v>129</v>
      </c>
      <c r="L138" s="54">
        <f t="shared" ref="L138:L201" si="18">IF(K138=0,"",SUM(((J138-K138)/K138)*100))</f>
        <v>68.217054263565885</v>
      </c>
      <c r="M138" s="33">
        <f t="shared" ref="M138:M201" si="19">IF(J138=0,"",SUM((J138/CntYearAck)*100))</f>
        <v>0.15831558058773748</v>
      </c>
      <c r="N138" s="34">
        <f t="shared" ref="N138:N201" si="20">IF(K138=0,"",SUM((K138/CntPrevYearAck)*100))</f>
        <v>0.12780122451405812</v>
      </c>
    </row>
    <row r="139" spans="1:14" hidden="1" outlineLevel="1" x14ac:dyDescent="0.3">
      <c r="A139" s="36"/>
      <c r="B139" s="55">
        <v>308</v>
      </c>
      <c r="C139" s="42">
        <f t="shared" si="14"/>
        <v>-67.280163599182004</v>
      </c>
      <c r="D139" s="53"/>
      <c r="E139" s="20">
        <v>25</v>
      </c>
      <c r="F139" s="14">
        <v>117</v>
      </c>
      <c r="G139" s="54">
        <f t="shared" si="15"/>
        <v>-78.632478632478637</v>
      </c>
      <c r="H139" s="33">
        <f t="shared" si="16"/>
        <v>0.10276647346569655</v>
      </c>
      <c r="I139" s="33">
        <f t="shared" si="17"/>
        <v>0.73672942509917505</v>
      </c>
      <c r="J139" s="20">
        <v>160</v>
      </c>
      <c r="K139" s="14">
        <v>489</v>
      </c>
      <c r="L139" s="54">
        <f t="shared" si="18"/>
        <v>-67.280163599182004</v>
      </c>
      <c r="M139" s="33">
        <f t="shared" si="19"/>
        <v>0.11673038200017509</v>
      </c>
      <c r="N139" s="34">
        <f t="shared" si="20"/>
        <v>0.48445580455329018</v>
      </c>
    </row>
    <row r="140" spans="1:14" hidden="1" outlineLevel="1" x14ac:dyDescent="0.3">
      <c r="A140" s="36"/>
      <c r="B140" s="55">
        <v>108</v>
      </c>
      <c r="C140" s="42">
        <f t="shared" si="14"/>
        <v>165</v>
      </c>
      <c r="D140" s="53"/>
      <c r="E140" s="20">
        <v>23</v>
      </c>
      <c r="F140" s="14">
        <v>1</v>
      </c>
      <c r="G140" s="54">
        <f t="shared" si="15"/>
        <v>2200</v>
      </c>
      <c r="H140" s="33">
        <f t="shared" si="16"/>
        <v>9.454515558844083E-2</v>
      </c>
      <c r="I140" s="33">
        <f t="shared" si="17"/>
        <v>6.2968326931553426E-3</v>
      </c>
      <c r="J140" s="20">
        <v>53</v>
      </c>
      <c r="K140" s="14">
        <v>20</v>
      </c>
      <c r="L140" s="54">
        <f t="shared" si="18"/>
        <v>165</v>
      </c>
      <c r="M140" s="33">
        <f t="shared" si="19"/>
        <v>3.8666939037558003E-2</v>
      </c>
      <c r="N140" s="34">
        <f t="shared" si="20"/>
        <v>1.9814143335512888E-2</v>
      </c>
    </row>
    <row r="141" spans="1:14" hidden="1" outlineLevel="1" x14ac:dyDescent="0.3">
      <c r="A141" s="36"/>
      <c r="B141" s="55" t="s">
        <v>154</v>
      </c>
      <c r="C141" s="42">
        <f t="shared" si="14"/>
        <v>-36.363636363636367</v>
      </c>
      <c r="D141" s="53"/>
      <c r="E141" s="20">
        <v>17</v>
      </c>
      <c r="F141" s="14">
        <v>9</v>
      </c>
      <c r="G141" s="54">
        <f t="shared" si="15"/>
        <v>88.888888888888886</v>
      </c>
      <c r="H141" s="33">
        <f t="shared" si="16"/>
        <v>6.9881201956673647E-2</v>
      </c>
      <c r="I141" s="33">
        <f t="shared" si="17"/>
        <v>5.6671494238398082E-2</v>
      </c>
      <c r="J141" s="20">
        <v>35</v>
      </c>
      <c r="K141" s="14">
        <v>55</v>
      </c>
      <c r="L141" s="54">
        <f t="shared" si="18"/>
        <v>-36.363636363636367</v>
      </c>
      <c r="M141" s="33">
        <f t="shared" si="19"/>
        <v>2.5534771062538302E-2</v>
      </c>
      <c r="N141" s="34">
        <f t="shared" si="20"/>
        <v>5.4488894172660444E-2</v>
      </c>
    </row>
    <row r="142" spans="1:14" hidden="1" outlineLevel="1" x14ac:dyDescent="0.3">
      <c r="A142" s="36"/>
      <c r="B142" s="55" t="s">
        <v>155</v>
      </c>
      <c r="C142" s="42">
        <f t="shared" si="14"/>
        <v>15.384615384615385</v>
      </c>
      <c r="D142" s="53"/>
      <c r="E142" s="20">
        <v>7</v>
      </c>
      <c r="F142" s="14">
        <v>10</v>
      </c>
      <c r="G142" s="54">
        <f t="shared" si="15"/>
        <v>-30</v>
      </c>
      <c r="H142" s="33">
        <f t="shared" si="16"/>
        <v>2.8774612570395035E-2</v>
      </c>
      <c r="I142" s="33">
        <f t="shared" si="17"/>
        <v>6.2968326931553437E-2</v>
      </c>
      <c r="J142" s="20">
        <v>30</v>
      </c>
      <c r="K142" s="14">
        <v>26</v>
      </c>
      <c r="L142" s="54">
        <f t="shared" si="18"/>
        <v>15.384615384615385</v>
      </c>
      <c r="M142" s="33">
        <f t="shared" si="19"/>
        <v>2.1886946625032832E-2</v>
      </c>
      <c r="N142" s="34">
        <f t="shared" si="20"/>
        <v>2.5758386336166755E-2</v>
      </c>
    </row>
    <row r="143" spans="1:14" hidden="1" outlineLevel="1" x14ac:dyDescent="0.3">
      <c r="A143" s="36"/>
      <c r="B143" s="55" t="s">
        <v>156</v>
      </c>
      <c r="C143" s="42">
        <f t="shared" si="14"/>
        <v>800</v>
      </c>
      <c r="D143" s="53"/>
      <c r="E143" s="20">
        <v>13</v>
      </c>
      <c r="F143" s="14">
        <v>1</v>
      </c>
      <c r="G143" s="54">
        <f t="shared" si="15"/>
        <v>1200</v>
      </c>
      <c r="H143" s="33">
        <f t="shared" si="16"/>
        <v>5.3438566202162203E-2</v>
      </c>
      <c r="I143" s="33">
        <f t="shared" si="17"/>
        <v>6.2968326931553426E-3</v>
      </c>
      <c r="J143" s="20">
        <v>18</v>
      </c>
      <c r="K143" s="14">
        <v>2</v>
      </c>
      <c r="L143" s="54">
        <f t="shared" si="18"/>
        <v>800</v>
      </c>
      <c r="M143" s="33">
        <f t="shared" si="19"/>
        <v>1.3132167975019699E-2</v>
      </c>
      <c r="N143" s="34">
        <f t="shared" si="20"/>
        <v>1.9814143335512889E-3</v>
      </c>
    </row>
    <row r="144" spans="1:14" collapsed="1" x14ac:dyDescent="0.3">
      <c r="A144" s="36" t="s">
        <v>157</v>
      </c>
      <c r="B144" s="1" t="s">
        <v>158</v>
      </c>
      <c r="C144" s="42">
        <f t="shared" si="14"/>
        <v>43.781887755102041</v>
      </c>
      <c r="D144" s="53"/>
      <c r="E144" s="20">
        <v>839</v>
      </c>
      <c r="F144" s="14">
        <v>545</v>
      </c>
      <c r="G144" s="54">
        <f t="shared" si="15"/>
        <v>53.944954128440372</v>
      </c>
      <c r="H144" s="33">
        <f t="shared" si="16"/>
        <v>3.4488428495087762</v>
      </c>
      <c r="I144" s="33">
        <f t="shared" si="17"/>
        <v>3.4317738177696624</v>
      </c>
      <c r="J144" s="20">
        <v>4509</v>
      </c>
      <c r="K144" s="14">
        <v>3136</v>
      </c>
      <c r="L144" s="54">
        <f t="shared" si="18"/>
        <v>43.781887755102041</v>
      </c>
      <c r="M144" s="33">
        <f t="shared" si="19"/>
        <v>3.2896080777424341</v>
      </c>
      <c r="N144" s="34">
        <f t="shared" si="20"/>
        <v>3.1068576750084209</v>
      </c>
    </row>
    <row r="145" spans="1:14" hidden="1" outlineLevel="1" x14ac:dyDescent="0.3">
      <c r="A145" s="36"/>
      <c r="B145" s="55" t="s">
        <v>159</v>
      </c>
      <c r="C145" s="42">
        <f t="shared" si="14"/>
        <v>35.05392912172573</v>
      </c>
      <c r="D145" s="53"/>
      <c r="E145" s="20">
        <v>233</v>
      </c>
      <c r="F145" s="14">
        <v>200</v>
      </c>
      <c r="G145" s="54">
        <f t="shared" si="15"/>
        <v>16.5</v>
      </c>
      <c r="H145" s="33">
        <f t="shared" si="16"/>
        <v>0.95778353270029193</v>
      </c>
      <c r="I145" s="33">
        <f t="shared" si="17"/>
        <v>1.2593665386310686</v>
      </c>
      <c r="J145" s="20">
        <v>1753</v>
      </c>
      <c r="K145" s="14">
        <v>1298</v>
      </c>
      <c r="L145" s="54">
        <f t="shared" si="18"/>
        <v>35.05392912172573</v>
      </c>
      <c r="M145" s="33">
        <f t="shared" si="19"/>
        <v>1.2789272477894182</v>
      </c>
      <c r="N145" s="34">
        <f t="shared" si="20"/>
        <v>1.2859379024747866</v>
      </c>
    </row>
    <row r="146" spans="1:14" hidden="1" outlineLevel="1" x14ac:dyDescent="0.3">
      <c r="A146" s="36"/>
      <c r="B146" s="55" t="s">
        <v>160</v>
      </c>
      <c r="C146" s="42">
        <f t="shared" si="14"/>
        <v>58.541266794625727</v>
      </c>
      <c r="D146" s="53"/>
      <c r="E146" s="20">
        <v>222</v>
      </c>
      <c r="F146" s="14">
        <v>81</v>
      </c>
      <c r="G146" s="54">
        <f t="shared" si="15"/>
        <v>174.07407407407408</v>
      </c>
      <c r="H146" s="33">
        <f t="shared" si="16"/>
        <v>0.91256628437538534</v>
      </c>
      <c r="I146" s="33">
        <f t="shared" si="17"/>
        <v>0.51004344814558278</v>
      </c>
      <c r="J146" s="20">
        <v>826</v>
      </c>
      <c r="K146" s="14">
        <v>521</v>
      </c>
      <c r="L146" s="54">
        <f t="shared" si="18"/>
        <v>58.541266794625727</v>
      </c>
      <c r="M146" s="33">
        <f t="shared" si="19"/>
        <v>0.60262059707590387</v>
      </c>
      <c r="N146" s="34">
        <f t="shared" si="20"/>
        <v>0.51615843389011085</v>
      </c>
    </row>
    <row r="147" spans="1:14" hidden="1" outlineLevel="1" x14ac:dyDescent="0.3">
      <c r="A147" s="36"/>
      <c r="B147" s="55" t="s">
        <v>161</v>
      </c>
      <c r="C147" s="42">
        <f t="shared" si="14"/>
        <v>-5.5634807417974326</v>
      </c>
      <c r="D147" s="53"/>
      <c r="E147" s="20">
        <v>87</v>
      </c>
      <c r="F147" s="14">
        <v>164</v>
      </c>
      <c r="G147" s="54">
        <f t="shared" si="15"/>
        <v>-46.951219512195117</v>
      </c>
      <c r="H147" s="33">
        <f t="shared" si="16"/>
        <v>0.35762732766062399</v>
      </c>
      <c r="I147" s="33">
        <f t="shared" si="17"/>
        <v>1.0326805616774763</v>
      </c>
      <c r="J147" s="20">
        <v>662</v>
      </c>
      <c r="K147" s="14">
        <v>701</v>
      </c>
      <c r="L147" s="54">
        <f t="shared" si="18"/>
        <v>-5.5634807417974326</v>
      </c>
      <c r="M147" s="33">
        <f t="shared" si="19"/>
        <v>0.48297195552572442</v>
      </c>
      <c r="N147" s="34">
        <f t="shared" si="20"/>
        <v>0.69448572390972674</v>
      </c>
    </row>
    <row r="148" spans="1:14" hidden="1" outlineLevel="1" x14ac:dyDescent="0.3">
      <c r="A148" s="36"/>
      <c r="B148" s="55" t="s">
        <v>162</v>
      </c>
      <c r="C148" s="42">
        <f t="shared" si="14"/>
        <v>83.882783882783883</v>
      </c>
      <c r="D148" s="53"/>
      <c r="E148" s="20">
        <v>112</v>
      </c>
      <c r="F148" s="14">
        <v>51</v>
      </c>
      <c r="G148" s="54">
        <f t="shared" si="15"/>
        <v>119.6078431372549</v>
      </c>
      <c r="H148" s="33">
        <f t="shared" si="16"/>
        <v>0.46039380112632056</v>
      </c>
      <c r="I148" s="33">
        <f t="shared" si="17"/>
        <v>0.3211384673509225</v>
      </c>
      <c r="J148" s="20">
        <v>502</v>
      </c>
      <c r="K148" s="14">
        <v>273</v>
      </c>
      <c r="L148" s="54">
        <f t="shared" si="18"/>
        <v>83.882783882783883</v>
      </c>
      <c r="M148" s="33">
        <f t="shared" si="19"/>
        <v>0.36624157352554937</v>
      </c>
      <c r="N148" s="34">
        <f t="shared" si="20"/>
        <v>0.27046305652975094</v>
      </c>
    </row>
    <row r="149" spans="1:14" hidden="1" outlineLevel="1" x14ac:dyDescent="0.3">
      <c r="A149" s="36"/>
      <c r="B149" s="55" t="s">
        <v>163</v>
      </c>
      <c r="C149" s="42">
        <f t="shared" si="14"/>
        <v>89.523809523809533</v>
      </c>
      <c r="D149" s="53"/>
      <c r="E149" s="20">
        <v>72</v>
      </c>
      <c r="F149" s="14">
        <v>28</v>
      </c>
      <c r="G149" s="54">
        <f t="shared" si="15"/>
        <v>157.14285714285714</v>
      </c>
      <c r="H149" s="33">
        <f t="shared" si="16"/>
        <v>0.29596744358120608</v>
      </c>
      <c r="I149" s="33">
        <f t="shared" si="17"/>
        <v>0.1763113154083496</v>
      </c>
      <c r="J149" s="20">
        <v>398</v>
      </c>
      <c r="K149" s="14">
        <v>210</v>
      </c>
      <c r="L149" s="54">
        <f t="shared" si="18"/>
        <v>89.523809523809533</v>
      </c>
      <c r="M149" s="33">
        <f t="shared" si="19"/>
        <v>0.29036682522543555</v>
      </c>
      <c r="N149" s="34">
        <f t="shared" si="20"/>
        <v>0.20804850502288533</v>
      </c>
    </row>
    <row r="150" spans="1:14" hidden="1" outlineLevel="1" x14ac:dyDescent="0.3">
      <c r="A150" s="36"/>
      <c r="B150" s="55" t="s">
        <v>164</v>
      </c>
      <c r="C150" s="42" t="str">
        <f t="shared" si="14"/>
        <v/>
      </c>
      <c r="D150" s="53"/>
      <c r="E150" s="20">
        <v>83</v>
      </c>
      <c r="F150" s="14">
        <v>0</v>
      </c>
      <c r="G150" s="54" t="str">
        <f t="shared" si="15"/>
        <v/>
      </c>
      <c r="H150" s="33">
        <f t="shared" si="16"/>
        <v>0.34118469190611256</v>
      </c>
      <c r="I150" s="33" t="str">
        <f t="shared" si="17"/>
        <v/>
      </c>
      <c r="J150" s="20">
        <v>259</v>
      </c>
      <c r="K150" s="14">
        <v>0</v>
      </c>
      <c r="L150" s="54" t="str">
        <f t="shared" si="18"/>
        <v/>
      </c>
      <c r="M150" s="33">
        <f t="shared" si="19"/>
        <v>0.18895730586278345</v>
      </c>
      <c r="N150" s="34" t="str">
        <f t="shared" si="20"/>
        <v/>
      </c>
    </row>
    <row r="151" spans="1:14" hidden="1" outlineLevel="1" x14ac:dyDescent="0.3">
      <c r="A151" s="36"/>
      <c r="B151" s="55" t="s">
        <v>165</v>
      </c>
      <c r="C151" s="42">
        <f t="shared" si="14"/>
        <v>27.906976744186046</v>
      </c>
      <c r="D151" s="53"/>
      <c r="E151" s="20">
        <v>19</v>
      </c>
      <c r="F151" s="14">
        <v>9</v>
      </c>
      <c r="G151" s="54">
        <f t="shared" si="15"/>
        <v>111.11111111111111</v>
      </c>
      <c r="H151" s="33">
        <f t="shared" si="16"/>
        <v>7.8102519833929379E-2</v>
      </c>
      <c r="I151" s="33">
        <f t="shared" si="17"/>
        <v>5.6671494238398082E-2</v>
      </c>
      <c r="J151" s="20">
        <v>55</v>
      </c>
      <c r="K151" s="14">
        <v>43</v>
      </c>
      <c r="L151" s="54">
        <f t="shared" si="18"/>
        <v>27.906976744186046</v>
      </c>
      <c r="M151" s="33">
        <f t="shared" si="19"/>
        <v>4.0126068812560187E-2</v>
      </c>
      <c r="N151" s="34">
        <f t="shared" si="20"/>
        <v>4.2600408171352709E-2</v>
      </c>
    </row>
    <row r="152" spans="1:14" hidden="1" outlineLevel="1" x14ac:dyDescent="0.3">
      <c r="A152" s="36"/>
      <c r="B152" s="55" t="s">
        <v>166</v>
      </c>
      <c r="C152" s="42">
        <f t="shared" si="14"/>
        <v>-40</v>
      </c>
      <c r="D152" s="53"/>
      <c r="E152" s="20">
        <v>11</v>
      </c>
      <c r="F152" s="14">
        <v>12</v>
      </c>
      <c r="G152" s="54">
        <f t="shared" si="15"/>
        <v>-8.3333333333333321</v>
      </c>
      <c r="H152" s="33">
        <f t="shared" si="16"/>
        <v>4.5217248324906485E-2</v>
      </c>
      <c r="I152" s="33">
        <f t="shared" si="17"/>
        <v>7.5561992317864118E-2</v>
      </c>
      <c r="J152" s="20">
        <v>54</v>
      </c>
      <c r="K152" s="14">
        <v>90</v>
      </c>
      <c r="L152" s="54">
        <f t="shared" si="18"/>
        <v>-40</v>
      </c>
      <c r="M152" s="33">
        <f t="shared" si="19"/>
        <v>3.9396503925059091E-2</v>
      </c>
      <c r="N152" s="34">
        <f t="shared" si="20"/>
        <v>8.9163645009808001E-2</v>
      </c>
    </row>
    <row r="153" spans="1:14" collapsed="1" x14ac:dyDescent="0.3">
      <c r="A153" s="36" t="s">
        <v>167</v>
      </c>
      <c r="B153" s="1" t="s">
        <v>168</v>
      </c>
      <c r="C153" s="42">
        <f t="shared" si="14"/>
        <v>40.850686752326098</v>
      </c>
      <c r="D153" s="53"/>
      <c r="E153" s="20">
        <v>676</v>
      </c>
      <c r="F153" s="14">
        <v>422</v>
      </c>
      <c r="G153" s="54">
        <f t="shared" si="15"/>
        <v>60.189573459715639</v>
      </c>
      <c r="H153" s="33">
        <f t="shared" si="16"/>
        <v>2.7788054425124349</v>
      </c>
      <c r="I153" s="33">
        <f t="shared" si="17"/>
        <v>2.6572633965115546</v>
      </c>
      <c r="J153" s="20">
        <v>3179</v>
      </c>
      <c r="K153" s="14">
        <v>2257</v>
      </c>
      <c r="L153" s="54">
        <f t="shared" si="18"/>
        <v>40.850686752326098</v>
      </c>
      <c r="M153" s="33">
        <f t="shared" si="19"/>
        <v>2.3192867773659787</v>
      </c>
      <c r="N153" s="34">
        <f t="shared" si="20"/>
        <v>2.2360260754126298</v>
      </c>
    </row>
    <row r="154" spans="1:14" hidden="1" outlineLevel="1" x14ac:dyDescent="0.3">
      <c r="A154" s="36"/>
      <c r="B154" s="55" t="s">
        <v>169</v>
      </c>
      <c r="C154" s="42">
        <f t="shared" si="14"/>
        <v>265.234375</v>
      </c>
      <c r="D154" s="53"/>
      <c r="E154" s="20">
        <v>201</v>
      </c>
      <c r="F154" s="14">
        <v>30</v>
      </c>
      <c r="G154" s="54">
        <f t="shared" si="15"/>
        <v>570</v>
      </c>
      <c r="H154" s="33">
        <f t="shared" si="16"/>
        <v>0.82624244666420021</v>
      </c>
      <c r="I154" s="33">
        <f t="shared" si="17"/>
        <v>0.18890498079466028</v>
      </c>
      <c r="J154" s="20">
        <v>935</v>
      </c>
      <c r="K154" s="14">
        <v>256</v>
      </c>
      <c r="L154" s="54">
        <f t="shared" si="18"/>
        <v>265.234375</v>
      </c>
      <c r="M154" s="33">
        <f t="shared" si="19"/>
        <v>0.68214316981352319</v>
      </c>
      <c r="N154" s="34">
        <f t="shared" si="20"/>
        <v>0.25362103469456498</v>
      </c>
    </row>
    <row r="155" spans="1:14" hidden="1" outlineLevel="1" x14ac:dyDescent="0.3">
      <c r="A155" s="36"/>
      <c r="B155" s="55" t="s">
        <v>170</v>
      </c>
      <c r="C155" s="42">
        <f t="shared" si="14"/>
        <v>7.001321003963012</v>
      </c>
      <c r="D155" s="53"/>
      <c r="E155" s="20">
        <v>191</v>
      </c>
      <c r="F155" s="14">
        <v>167</v>
      </c>
      <c r="G155" s="54">
        <f t="shared" si="15"/>
        <v>14.37125748502994</v>
      </c>
      <c r="H155" s="33">
        <f t="shared" si="16"/>
        <v>0.78513585727792157</v>
      </c>
      <c r="I155" s="33">
        <f t="shared" si="17"/>
        <v>1.0515710597569421</v>
      </c>
      <c r="J155" s="20">
        <v>810</v>
      </c>
      <c r="K155" s="14">
        <v>757</v>
      </c>
      <c r="L155" s="54">
        <f t="shared" si="18"/>
        <v>7.001321003963012</v>
      </c>
      <c r="M155" s="33">
        <f t="shared" si="19"/>
        <v>0.59094755887588646</v>
      </c>
      <c r="N155" s="34">
        <f t="shared" si="20"/>
        <v>0.74996532524916282</v>
      </c>
    </row>
    <row r="156" spans="1:14" hidden="1" outlineLevel="1" x14ac:dyDescent="0.3">
      <c r="A156" s="36"/>
      <c r="B156" s="55" t="s">
        <v>171</v>
      </c>
      <c r="C156" s="42">
        <f t="shared" si="14"/>
        <v>96.929824561403507</v>
      </c>
      <c r="D156" s="53"/>
      <c r="E156" s="20">
        <v>60</v>
      </c>
      <c r="F156" s="14">
        <v>76</v>
      </c>
      <c r="G156" s="54">
        <f t="shared" si="15"/>
        <v>-21.052631578947366</v>
      </c>
      <c r="H156" s="33">
        <f t="shared" si="16"/>
        <v>0.24663953631767171</v>
      </c>
      <c r="I156" s="33">
        <f t="shared" si="17"/>
        <v>0.47855928467980602</v>
      </c>
      <c r="J156" s="20">
        <v>449</v>
      </c>
      <c r="K156" s="14">
        <v>228</v>
      </c>
      <c r="L156" s="54">
        <f t="shared" si="18"/>
        <v>96.929824561403507</v>
      </c>
      <c r="M156" s="33">
        <f t="shared" si="19"/>
        <v>0.32757463448799135</v>
      </c>
      <c r="N156" s="34">
        <f t="shared" si="20"/>
        <v>0.22588123402484694</v>
      </c>
    </row>
    <row r="157" spans="1:14" hidden="1" outlineLevel="1" x14ac:dyDescent="0.3">
      <c r="A157" s="36"/>
      <c r="B157" s="55" t="s">
        <v>172</v>
      </c>
      <c r="C157" s="42">
        <f t="shared" si="14"/>
        <v>42.750929368029738</v>
      </c>
      <c r="D157" s="53"/>
      <c r="E157" s="20">
        <v>89</v>
      </c>
      <c r="F157" s="14">
        <v>39</v>
      </c>
      <c r="G157" s="54">
        <f t="shared" si="15"/>
        <v>128.2051282051282</v>
      </c>
      <c r="H157" s="33">
        <f t="shared" si="16"/>
        <v>0.36584864553787971</v>
      </c>
      <c r="I157" s="33">
        <f t="shared" si="17"/>
        <v>0.24557647503305838</v>
      </c>
      <c r="J157" s="20">
        <v>384</v>
      </c>
      <c r="K157" s="14">
        <v>269</v>
      </c>
      <c r="L157" s="54">
        <f t="shared" si="18"/>
        <v>42.750929368029738</v>
      </c>
      <c r="M157" s="33">
        <f t="shared" si="19"/>
        <v>0.2801529168004202</v>
      </c>
      <c r="N157" s="34">
        <f t="shared" si="20"/>
        <v>0.26650022786264838</v>
      </c>
    </row>
    <row r="158" spans="1:14" hidden="1" outlineLevel="1" x14ac:dyDescent="0.3">
      <c r="A158" s="36"/>
      <c r="B158" s="55" t="s">
        <v>173</v>
      </c>
      <c r="C158" s="42">
        <f t="shared" si="14"/>
        <v>107.85714285714285</v>
      </c>
      <c r="D158" s="53"/>
      <c r="E158" s="20">
        <v>56</v>
      </c>
      <c r="F158" s="14">
        <v>65</v>
      </c>
      <c r="G158" s="54">
        <f t="shared" si="15"/>
        <v>-13.846153846153847</v>
      </c>
      <c r="H158" s="33">
        <f t="shared" si="16"/>
        <v>0.23019690056316028</v>
      </c>
      <c r="I158" s="33">
        <f t="shared" si="17"/>
        <v>0.40929412505509727</v>
      </c>
      <c r="J158" s="20">
        <v>291</v>
      </c>
      <c r="K158" s="14">
        <v>140</v>
      </c>
      <c r="L158" s="54">
        <f t="shared" si="18"/>
        <v>107.85714285714285</v>
      </c>
      <c r="M158" s="33">
        <f t="shared" si="19"/>
        <v>0.21230338226281847</v>
      </c>
      <c r="N158" s="34">
        <f t="shared" si="20"/>
        <v>0.13869900334859023</v>
      </c>
    </row>
    <row r="159" spans="1:14" hidden="1" outlineLevel="1" x14ac:dyDescent="0.3">
      <c r="A159" s="36"/>
      <c r="B159" s="55" t="s">
        <v>174</v>
      </c>
      <c r="C159" s="42">
        <f t="shared" si="14"/>
        <v>-63.589743589743584</v>
      </c>
      <c r="D159" s="53"/>
      <c r="E159" s="20">
        <v>71</v>
      </c>
      <c r="F159" s="14">
        <v>43</v>
      </c>
      <c r="G159" s="54">
        <f t="shared" si="15"/>
        <v>65.116279069767444</v>
      </c>
      <c r="H159" s="33">
        <f t="shared" si="16"/>
        <v>0.29185678464257819</v>
      </c>
      <c r="I159" s="33">
        <f t="shared" si="17"/>
        <v>0.27076380580567971</v>
      </c>
      <c r="J159" s="20">
        <v>213</v>
      </c>
      <c r="K159" s="14">
        <v>585</v>
      </c>
      <c r="L159" s="54">
        <f t="shared" si="18"/>
        <v>-63.589743589743584</v>
      </c>
      <c r="M159" s="33">
        <f t="shared" si="19"/>
        <v>0.1553973210377331</v>
      </c>
      <c r="N159" s="34">
        <f t="shared" si="20"/>
        <v>0.57956369256375206</v>
      </c>
    </row>
    <row r="160" spans="1:14" hidden="1" outlineLevel="1" x14ac:dyDescent="0.3">
      <c r="A160" s="36"/>
      <c r="B160" s="55" t="s">
        <v>175</v>
      </c>
      <c r="C160" s="42">
        <f t="shared" si="14"/>
        <v>385</v>
      </c>
      <c r="D160" s="53"/>
      <c r="E160" s="20">
        <v>8</v>
      </c>
      <c r="F160" s="14">
        <v>2</v>
      </c>
      <c r="G160" s="54">
        <f t="shared" si="15"/>
        <v>300</v>
      </c>
      <c r="H160" s="33">
        <f t="shared" si="16"/>
        <v>3.2885271509022901E-2</v>
      </c>
      <c r="I160" s="33">
        <f t="shared" si="17"/>
        <v>1.2593665386310685E-2</v>
      </c>
      <c r="J160" s="20">
        <v>97</v>
      </c>
      <c r="K160" s="14">
        <v>20</v>
      </c>
      <c r="L160" s="54">
        <f t="shared" si="18"/>
        <v>385</v>
      </c>
      <c r="M160" s="33">
        <f t="shared" si="19"/>
        <v>7.0767794087606153E-2</v>
      </c>
      <c r="N160" s="34">
        <f t="shared" si="20"/>
        <v>1.9814143335512888E-2</v>
      </c>
    </row>
    <row r="161" spans="1:14" hidden="1" outlineLevel="1" x14ac:dyDescent="0.3">
      <c r="A161" s="36"/>
      <c r="B161" s="55" t="s">
        <v>176</v>
      </c>
      <c r="C161" s="42">
        <f t="shared" si="14"/>
        <v>-100</v>
      </c>
      <c r="D161" s="53"/>
      <c r="E161" s="20">
        <v>0</v>
      </c>
      <c r="F161" s="14">
        <v>0</v>
      </c>
      <c r="G161" s="54" t="str">
        <f t="shared" si="15"/>
        <v/>
      </c>
      <c r="H161" s="33" t="str">
        <f t="shared" si="16"/>
        <v/>
      </c>
      <c r="I161" s="33" t="str">
        <f t="shared" si="17"/>
        <v/>
      </c>
      <c r="J161" s="20">
        <v>0</v>
      </c>
      <c r="K161" s="14">
        <v>2</v>
      </c>
      <c r="L161" s="54">
        <f t="shared" si="18"/>
        <v>-100</v>
      </c>
      <c r="M161" s="33" t="str">
        <f t="shared" si="19"/>
        <v/>
      </c>
      <c r="N161" s="34">
        <f t="shared" si="20"/>
        <v>1.9814143335512889E-3</v>
      </c>
    </row>
    <row r="162" spans="1:14" collapsed="1" x14ac:dyDescent="0.3">
      <c r="A162" s="36" t="s">
        <v>177</v>
      </c>
      <c r="B162" s="1" t="s">
        <v>178</v>
      </c>
      <c r="C162" s="42">
        <f t="shared" si="14"/>
        <v>145.43230016313214</v>
      </c>
      <c r="D162" s="53"/>
      <c r="E162" s="20">
        <v>330</v>
      </c>
      <c r="F162" s="14">
        <v>242</v>
      </c>
      <c r="G162" s="54">
        <f t="shared" si="15"/>
        <v>36.363636363636367</v>
      </c>
      <c r="H162" s="33">
        <f t="shared" si="16"/>
        <v>1.3565174497471946</v>
      </c>
      <c r="I162" s="33">
        <f t="shared" si="17"/>
        <v>1.523833511743593</v>
      </c>
      <c r="J162" s="20">
        <v>3009</v>
      </c>
      <c r="K162" s="14">
        <v>1226</v>
      </c>
      <c r="L162" s="54">
        <f t="shared" si="18"/>
        <v>145.43230016313214</v>
      </c>
      <c r="M162" s="33">
        <f t="shared" si="19"/>
        <v>2.1952607464907929</v>
      </c>
      <c r="N162" s="34">
        <f t="shared" si="20"/>
        <v>1.21460698646694</v>
      </c>
    </row>
    <row r="163" spans="1:14" hidden="1" outlineLevel="1" x14ac:dyDescent="0.3">
      <c r="A163" s="36"/>
      <c r="B163" s="55" t="s">
        <v>179</v>
      </c>
      <c r="C163" s="42">
        <f t="shared" si="14"/>
        <v>243.15589353612168</v>
      </c>
      <c r="D163" s="53"/>
      <c r="E163" s="20">
        <v>74</v>
      </c>
      <c r="F163" s="14">
        <v>128</v>
      </c>
      <c r="G163" s="54">
        <f t="shared" si="15"/>
        <v>-42.1875</v>
      </c>
      <c r="H163" s="33">
        <f t="shared" si="16"/>
        <v>0.3041887614584618</v>
      </c>
      <c r="I163" s="33">
        <f t="shared" si="17"/>
        <v>0.80599458472388386</v>
      </c>
      <c r="J163" s="20">
        <v>1805</v>
      </c>
      <c r="K163" s="14">
        <v>526</v>
      </c>
      <c r="L163" s="54">
        <f t="shared" si="18"/>
        <v>243.15589353612168</v>
      </c>
      <c r="M163" s="33">
        <f t="shared" si="19"/>
        <v>1.3168646219394753</v>
      </c>
      <c r="N163" s="34">
        <f t="shared" si="20"/>
        <v>0.52111196972398899</v>
      </c>
    </row>
    <row r="164" spans="1:14" hidden="1" outlineLevel="1" x14ac:dyDescent="0.3">
      <c r="A164" s="36"/>
      <c r="B164" s="55" t="s">
        <v>180</v>
      </c>
      <c r="C164" s="42">
        <f t="shared" si="14"/>
        <v>49.555950266429839</v>
      </c>
      <c r="D164" s="53"/>
      <c r="E164" s="20">
        <v>215</v>
      </c>
      <c r="F164" s="14">
        <v>90</v>
      </c>
      <c r="G164" s="54">
        <f t="shared" si="15"/>
        <v>138.88888888888889</v>
      </c>
      <c r="H164" s="33">
        <f t="shared" si="16"/>
        <v>0.88379167180499041</v>
      </c>
      <c r="I164" s="33">
        <f t="shared" si="17"/>
        <v>0.5667149423839809</v>
      </c>
      <c r="J164" s="20">
        <v>842</v>
      </c>
      <c r="K164" s="14">
        <v>563</v>
      </c>
      <c r="L164" s="54">
        <f t="shared" si="18"/>
        <v>49.555950266429839</v>
      </c>
      <c r="M164" s="33">
        <f t="shared" si="19"/>
        <v>0.6142936352759214</v>
      </c>
      <c r="N164" s="34">
        <f t="shared" si="20"/>
        <v>0.55776813489468779</v>
      </c>
    </row>
    <row r="165" spans="1:14" hidden="1" outlineLevel="1" x14ac:dyDescent="0.3">
      <c r="A165" s="36"/>
      <c r="B165" s="55" t="s">
        <v>181</v>
      </c>
      <c r="C165" s="42">
        <f t="shared" si="14"/>
        <v>211.76470588235296</v>
      </c>
      <c r="D165" s="53"/>
      <c r="E165" s="20">
        <v>29</v>
      </c>
      <c r="F165" s="14">
        <v>8</v>
      </c>
      <c r="G165" s="54">
        <f t="shared" si="15"/>
        <v>262.5</v>
      </c>
      <c r="H165" s="33">
        <f t="shared" si="16"/>
        <v>0.11920910922020798</v>
      </c>
      <c r="I165" s="33">
        <f t="shared" si="17"/>
        <v>5.0374661545242741E-2</v>
      </c>
      <c r="J165" s="20">
        <v>212</v>
      </c>
      <c r="K165" s="14">
        <v>68</v>
      </c>
      <c r="L165" s="54">
        <f t="shared" si="18"/>
        <v>211.76470588235296</v>
      </c>
      <c r="M165" s="33">
        <f t="shared" si="19"/>
        <v>0.15466775615023201</v>
      </c>
      <c r="N165" s="34">
        <f t="shared" si="20"/>
        <v>6.7368087340743829E-2</v>
      </c>
    </row>
    <row r="166" spans="1:14" hidden="1" outlineLevel="1" x14ac:dyDescent="0.3">
      <c r="A166" s="36"/>
      <c r="B166" s="55" t="s">
        <v>182</v>
      </c>
      <c r="C166" s="42">
        <f t="shared" si="14"/>
        <v>207.40740740740739</v>
      </c>
      <c r="D166" s="53"/>
      <c r="E166" s="20">
        <v>5</v>
      </c>
      <c r="F166" s="14">
        <v>9</v>
      </c>
      <c r="G166" s="54">
        <f t="shared" si="15"/>
        <v>-44.444444444444443</v>
      </c>
      <c r="H166" s="33">
        <f t="shared" si="16"/>
        <v>2.055329469313931E-2</v>
      </c>
      <c r="I166" s="33">
        <f t="shared" si="17"/>
        <v>5.6671494238398082E-2</v>
      </c>
      <c r="J166" s="20">
        <v>83</v>
      </c>
      <c r="K166" s="14">
        <v>27</v>
      </c>
      <c r="L166" s="54">
        <f t="shared" si="18"/>
        <v>207.40740740740739</v>
      </c>
      <c r="M166" s="33">
        <f t="shared" si="19"/>
        <v>6.0553885662590831E-2</v>
      </c>
      <c r="N166" s="34">
        <f t="shared" si="20"/>
        <v>2.6749093502942401E-2</v>
      </c>
    </row>
    <row r="167" spans="1:14" hidden="1" outlineLevel="1" x14ac:dyDescent="0.3">
      <c r="A167" s="36"/>
      <c r="B167" s="55" t="s">
        <v>183</v>
      </c>
      <c r="C167" s="42">
        <f t="shared" si="14"/>
        <v>1100</v>
      </c>
      <c r="D167" s="53"/>
      <c r="E167" s="20">
        <v>5</v>
      </c>
      <c r="F167" s="14">
        <v>1</v>
      </c>
      <c r="G167" s="54">
        <f t="shared" si="15"/>
        <v>400</v>
      </c>
      <c r="H167" s="33">
        <f t="shared" si="16"/>
        <v>2.055329469313931E-2</v>
      </c>
      <c r="I167" s="33">
        <f t="shared" si="17"/>
        <v>6.2968326931553426E-3</v>
      </c>
      <c r="J167" s="20">
        <v>36</v>
      </c>
      <c r="K167" s="14">
        <v>3</v>
      </c>
      <c r="L167" s="54">
        <f t="shared" si="18"/>
        <v>1100</v>
      </c>
      <c r="M167" s="33">
        <f t="shared" si="19"/>
        <v>2.6264335950039398E-2</v>
      </c>
      <c r="N167" s="34">
        <f t="shared" si="20"/>
        <v>2.9721215003269334E-3</v>
      </c>
    </row>
    <row r="168" spans="1:14" hidden="1" outlineLevel="1" x14ac:dyDescent="0.3">
      <c r="A168" s="36"/>
      <c r="B168" s="55" t="s">
        <v>184</v>
      </c>
      <c r="C168" s="42">
        <f t="shared" si="14"/>
        <v>-30.76923076923077</v>
      </c>
      <c r="D168" s="53"/>
      <c r="E168" s="20">
        <v>2</v>
      </c>
      <c r="F168" s="14">
        <v>6</v>
      </c>
      <c r="G168" s="54">
        <f t="shared" si="15"/>
        <v>-66.666666666666657</v>
      </c>
      <c r="H168" s="33">
        <f t="shared" si="16"/>
        <v>8.2213178772557252E-3</v>
      </c>
      <c r="I168" s="33">
        <f t="shared" si="17"/>
        <v>3.7780996158932059E-2</v>
      </c>
      <c r="J168" s="20">
        <v>18</v>
      </c>
      <c r="K168" s="14">
        <v>26</v>
      </c>
      <c r="L168" s="54">
        <f t="shared" si="18"/>
        <v>-30.76923076923077</v>
      </c>
      <c r="M168" s="33">
        <f t="shared" si="19"/>
        <v>1.3132167975019699E-2</v>
      </c>
      <c r="N168" s="34">
        <f t="shared" si="20"/>
        <v>2.5758386336166755E-2</v>
      </c>
    </row>
    <row r="169" spans="1:14" hidden="1" outlineLevel="1" x14ac:dyDescent="0.3">
      <c r="A169" s="36"/>
      <c r="B169" s="55" t="s">
        <v>185</v>
      </c>
      <c r="C169" s="42">
        <f t="shared" si="14"/>
        <v>1100</v>
      </c>
      <c r="D169" s="53"/>
      <c r="E169" s="20">
        <v>0</v>
      </c>
      <c r="F169" s="14">
        <v>0</v>
      </c>
      <c r="G169" s="54" t="str">
        <f t="shared" si="15"/>
        <v/>
      </c>
      <c r="H169" s="33" t="str">
        <f t="shared" si="16"/>
        <v/>
      </c>
      <c r="I169" s="33" t="str">
        <f t="shared" si="17"/>
        <v/>
      </c>
      <c r="J169" s="20">
        <v>12</v>
      </c>
      <c r="K169" s="14">
        <v>1</v>
      </c>
      <c r="L169" s="54">
        <f t="shared" si="18"/>
        <v>1100</v>
      </c>
      <c r="M169" s="33">
        <f t="shared" si="19"/>
        <v>8.7547786500131314E-3</v>
      </c>
      <c r="N169" s="34">
        <f t="shared" si="20"/>
        <v>9.9070716677564447E-4</v>
      </c>
    </row>
    <row r="170" spans="1:14" hidden="1" outlineLevel="1" x14ac:dyDescent="0.3">
      <c r="A170" s="36"/>
      <c r="B170" s="55" t="s">
        <v>186</v>
      </c>
      <c r="C170" s="42">
        <f t="shared" si="14"/>
        <v>-75</v>
      </c>
      <c r="D170" s="53"/>
      <c r="E170" s="20">
        <v>0</v>
      </c>
      <c r="F170" s="14">
        <v>0</v>
      </c>
      <c r="G170" s="54" t="str">
        <f t="shared" si="15"/>
        <v/>
      </c>
      <c r="H170" s="33" t="str">
        <f t="shared" si="16"/>
        <v/>
      </c>
      <c r="I170" s="33" t="str">
        <f t="shared" si="17"/>
        <v/>
      </c>
      <c r="J170" s="20">
        <v>1</v>
      </c>
      <c r="K170" s="14">
        <v>4</v>
      </c>
      <c r="L170" s="54">
        <f t="shared" si="18"/>
        <v>-75</v>
      </c>
      <c r="M170" s="33">
        <f t="shared" si="19"/>
        <v>7.2956488750109435E-4</v>
      </c>
      <c r="N170" s="34">
        <f t="shared" si="20"/>
        <v>3.9628286671025779E-3</v>
      </c>
    </row>
    <row r="171" spans="1:14" hidden="1" outlineLevel="1" x14ac:dyDescent="0.3">
      <c r="A171" s="36"/>
      <c r="B171" s="55" t="s">
        <v>187</v>
      </c>
      <c r="C171" s="42">
        <f t="shared" si="14"/>
        <v>-100</v>
      </c>
      <c r="D171" s="53"/>
      <c r="E171" s="20">
        <v>0</v>
      </c>
      <c r="F171" s="14">
        <v>0</v>
      </c>
      <c r="G171" s="54" t="str">
        <f t="shared" si="15"/>
        <v/>
      </c>
      <c r="H171" s="33" t="str">
        <f t="shared" si="16"/>
        <v/>
      </c>
      <c r="I171" s="33" t="str">
        <f t="shared" si="17"/>
        <v/>
      </c>
      <c r="J171" s="20">
        <v>0</v>
      </c>
      <c r="K171" s="14">
        <v>8</v>
      </c>
      <c r="L171" s="54">
        <f t="shared" si="18"/>
        <v>-100</v>
      </c>
      <c r="M171" s="33" t="str">
        <f t="shared" si="19"/>
        <v/>
      </c>
      <c r="N171" s="34">
        <f t="shared" si="20"/>
        <v>7.9256573342051558E-3</v>
      </c>
    </row>
    <row r="172" spans="1:14" collapsed="1" x14ac:dyDescent="0.3">
      <c r="A172" s="36" t="s">
        <v>188</v>
      </c>
      <c r="B172" s="1" t="s">
        <v>189</v>
      </c>
      <c r="C172" s="42">
        <f t="shared" si="14"/>
        <v>-2.0669992872416252</v>
      </c>
      <c r="D172" s="53"/>
      <c r="E172" s="20">
        <v>526</v>
      </c>
      <c r="F172" s="14">
        <v>528</v>
      </c>
      <c r="G172" s="54">
        <f t="shared" si="15"/>
        <v>-0.37878787878787878</v>
      </c>
      <c r="H172" s="33">
        <f t="shared" si="16"/>
        <v>2.1622066017182551</v>
      </c>
      <c r="I172" s="33">
        <f t="shared" si="17"/>
        <v>3.3247276619860209</v>
      </c>
      <c r="J172" s="20">
        <v>2748</v>
      </c>
      <c r="K172" s="14">
        <v>2806</v>
      </c>
      <c r="L172" s="54">
        <f t="shared" si="18"/>
        <v>-2.0669992872416252</v>
      </c>
      <c r="M172" s="33">
        <f t="shared" si="19"/>
        <v>2.0048443108530072</v>
      </c>
      <c r="N172" s="34">
        <f t="shared" si="20"/>
        <v>2.7799243099724582</v>
      </c>
    </row>
    <row r="173" spans="1:14" hidden="1" outlineLevel="1" x14ac:dyDescent="0.3">
      <c r="A173" s="36"/>
      <c r="B173" s="55" t="s">
        <v>190</v>
      </c>
      <c r="C173" s="42">
        <f t="shared" si="14"/>
        <v>69.096671949286844</v>
      </c>
      <c r="D173" s="53"/>
      <c r="E173" s="20">
        <v>118</v>
      </c>
      <c r="F173" s="14">
        <v>103</v>
      </c>
      <c r="G173" s="54">
        <f t="shared" si="15"/>
        <v>14.563106796116504</v>
      </c>
      <c r="H173" s="33">
        <f t="shared" si="16"/>
        <v>0.48505775475808771</v>
      </c>
      <c r="I173" s="33">
        <f t="shared" si="17"/>
        <v>0.64857376739500039</v>
      </c>
      <c r="J173" s="20">
        <v>1067</v>
      </c>
      <c r="K173" s="14">
        <v>631</v>
      </c>
      <c r="L173" s="54">
        <f t="shared" si="18"/>
        <v>69.096671949286844</v>
      </c>
      <c r="M173" s="33">
        <f t="shared" si="19"/>
        <v>0.77844573496366776</v>
      </c>
      <c r="N173" s="34">
        <f t="shared" si="20"/>
        <v>0.62513622223543164</v>
      </c>
    </row>
    <row r="174" spans="1:14" hidden="1" outlineLevel="1" x14ac:dyDescent="0.3">
      <c r="A174" s="36"/>
      <c r="B174" s="55" t="s">
        <v>191</v>
      </c>
      <c r="C174" s="42">
        <f t="shared" si="14"/>
        <v>-26.321709786276713</v>
      </c>
      <c r="D174" s="53"/>
      <c r="E174" s="20">
        <v>196</v>
      </c>
      <c r="F174" s="14">
        <v>178</v>
      </c>
      <c r="G174" s="54">
        <f t="shared" si="15"/>
        <v>10.112359550561797</v>
      </c>
      <c r="H174" s="33">
        <f t="shared" si="16"/>
        <v>0.80568915197106095</v>
      </c>
      <c r="I174" s="33">
        <f t="shared" si="17"/>
        <v>1.120836219381651</v>
      </c>
      <c r="J174" s="20">
        <v>655</v>
      </c>
      <c r="K174" s="14">
        <v>889</v>
      </c>
      <c r="L174" s="54">
        <f t="shared" si="18"/>
        <v>-26.321709786276713</v>
      </c>
      <c r="M174" s="33">
        <f t="shared" si="19"/>
        <v>0.4778650013132168</v>
      </c>
      <c r="N174" s="34">
        <f t="shared" si="20"/>
        <v>0.88073867126354788</v>
      </c>
    </row>
    <row r="175" spans="1:14" hidden="1" outlineLevel="1" x14ac:dyDescent="0.3">
      <c r="A175" s="36"/>
      <c r="B175" s="55" t="s">
        <v>192</v>
      </c>
      <c r="C175" s="42">
        <f t="shared" si="14"/>
        <v>-45.704057279236274</v>
      </c>
      <c r="D175" s="53"/>
      <c r="E175" s="20">
        <v>132</v>
      </c>
      <c r="F175" s="14">
        <v>98</v>
      </c>
      <c r="G175" s="54">
        <f t="shared" si="15"/>
        <v>34.693877551020407</v>
      </c>
      <c r="H175" s="33">
        <f t="shared" si="16"/>
        <v>0.54260697989887785</v>
      </c>
      <c r="I175" s="33">
        <f t="shared" si="17"/>
        <v>0.61708960392922352</v>
      </c>
      <c r="J175" s="20">
        <v>455</v>
      </c>
      <c r="K175" s="14">
        <v>838</v>
      </c>
      <c r="L175" s="54">
        <f t="shared" si="18"/>
        <v>-45.704057279236274</v>
      </c>
      <c r="M175" s="33">
        <f t="shared" si="19"/>
        <v>0.33195202381299793</v>
      </c>
      <c r="N175" s="34">
        <f t="shared" si="20"/>
        <v>0.83021260575799005</v>
      </c>
    </row>
    <row r="176" spans="1:14" hidden="1" outlineLevel="1" x14ac:dyDescent="0.3">
      <c r="A176" s="36"/>
      <c r="B176" s="55" t="s">
        <v>193</v>
      </c>
      <c r="C176" s="42">
        <f t="shared" si="14"/>
        <v>136.51685393258427</v>
      </c>
      <c r="D176" s="53"/>
      <c r="E176" s="20">
        <v>54</v>
      </c>
      <c r="F176" s="14">
        <v>47</v>
      </c>
      <c r="G176" s="54">
        <f t="shared" si="15"/>
        <v>14.893617021276595</v>
      </c>
      <c r="H176" s="33">
        <f t="shared" si="16"/>
        <v>0.22197558268590456</v>
      </c>
      <c r="I176" s="33">
        <f t="shared" si="17"/>
        <v>0.29595113657830113</v>
      </c>
      <c r="J176" s="20">
        <v>421</v>
      </c>
      <c r="K176" s="14">
        <v>178</v>
      </c>
      <c r="L176" s="54">
        <f t="shared" si="18"/>
        <v>136.51685393258427</v>
      </c>
      <c r="M176" s="33">
        <f t="shared" si="19"/>
        <v>0.3071468176379607</v>
      </c>
      <c r="N176" s="34">
        <f t="shared" si="20"/>
        <v>0.17634587568606472</v>
      </c>
    </row>
    <row r="177" spans="1:14" hidden="1" outlineLevel="1" x14ac:dyDescent="0.3">
      <c r="A177" s="36"/>
      <c r="B177" s="55" t="s">
        <v>194</v>
      </c>
      <c r="C177" s="42">
        <f t="shared" si="14"/>
        <v>26.415094339622641</v>
      </c>
      <c r="D177" s="53"/>
      <c r="E177" s="20">
        <v>11</v>
      </c>
      <c r="F177" s="14">
        <v>25</v>
      </c>
      <c r="G177" s="54">
        <f t="shared" si="15"/>
        <v>-56.000000000000007</v>
      </c>
      <c r="H177" s="33">
        <f t="shared" si="16"/>
        <v>4.5217248324906485E-2</v>
      </c>
      <c r="I177" s="33">
        <f t="shared" si="17"/>
        <v>0.15742081732888358</v>
      </c>
      <c r="J177" s="20">
        <v>67</v>
      </c>
      <c r="K177" s="14">
        <v>53</v>
      </c>
      <c r="L177" s="54">
        <f t="shared" si="18"/>
        <v>26.415094339622641</v>
      </c>
      <c r="M177" s="33">
        <f t="shared" si="19"/>
        <v>4.8880847462573325E-2</v>
      </c>
      <c r="N177" s="34">
        <f t="shared" si="20"/>
        <v>5.250747983910916E-2</v>
      </c>
    </row>
    <row r="178" spans="1:14" hidden="1" outlineLevel="1" x14ac:dyDescent="0.3">
      <c r="A178" s="36"/>
      <c r="B178" s="55" t="s">
        <v>195</v>
      </c>
      <c r="C178" s="42">
        <f t="shared" si="14"/>
        <v>-62.406015037593988</v>
      </c>
      <c r="D178" s="53"/>
      <c r="E178" s="20">
        <v>10</v>
      </c>
      <c r="F178" s="14">
        <v>36</v>
      </c>
      <c r="G178" s="54">
        <f t="shared" si="15"/>
        <v>-72.222222222222214</v>
      </c>
      <c r="H178" s="33">
        <f t="shared" si="16"/>
        <v>4.1106589386278619E-2</v>
      </c>
      <c r="I178" s="33">
        <f t="shared" si="17"/>
        <v>0.22668597695359233</v>
      </c>
      <c r="J178" s="20">
        <v>50</v>
      </c>
      <c r="K178" s="14">
        <v>133</v>
      </c>
      <c r="L178" s="54">
        <f t="shared" si="18"/>
        <v>-62.406015037593988</v>
      </c>
      <c r="M178" s="33">
        <f t="shared" si="19"/>
        <v>3.6478244375054716E-2</v>
      </c>
      <c r="N178" s="34">
        <f t="shared" si="20"/>
        <v>0.13176405318116069</v>
      </c>
    </row>
    <row r="179" spans="1:14" hidden="1" outlineLevel="1" x14ac:dyDescent="0.3">
      <c r="A179" s="36"/>
      <c r="B179" s="55" t="s">
        <v>196</v>
      </c>
      <c r="C179" s="42">
        <f t="shared" si="14"/>
        <v>-51.063829787234042</v>
      </c>
      <c r="D179" s="53"/>
      <c r="E179" s="20">
        <v>4</v>
      </c>
      <c r="F179" s="14">
        <v>35</v>
      </c>
      <c r="G179" s="54">
        <f t="shared" si="15"/>
        <v>-88.571428571428569</v>
      </c>
      <c r="H179" s="33">
        <f t="shared" si="16"/>
        <v>1.644263575451145E-2</v>
      </c>
      <c r="I179" s="33">
        <f t="shared" si="17"/>
        <v>0.22038914426043701</v>
      </c>
      <c r="J179" s="20">
        <v>23</v>
      </c>
      <c r="K179" s="14">
        <v>47</v>
      </c>
      <c r="L179" s="54">
        <f t="shared" si="18"/>
        <v>-51.063829787234042</v>
      </c>
      <c r="M179" s="33">
        <f t="shared" si="19"/>
        <v>1.6779992412525167E-2</v>
      </c>
      <c r="N179" s="34">
        <f t="shared" si="20"/>
        <v>4.6563236838455292E-2</v>
      </c>
    </row>
    <row r="180" spans="1:14" hidden="1" outlineLevel="1" x14ac:dyDescent="0.3">
      <c r="A180" s="36"/>
      <c r="B180" s="55" t="s">
        <v>197</v>
      </c>
      <c r="C180" s="42">
        <f t="shared" si="14"/>
        <v>-75.675675675675677</v>
      </c>
      <c r="D180" s="53"/>
      <c r="E180" s="20">
        <v>0</v>
      </c>
      <c r="F180" s="14">
        <v>6</v>
      </c>
      <c r="G180" s="54">
        <f t="shared" si="15"/>
        <v>-100</v>
      </c>
      <c r="H180" s="33" t="str">
        <f t="shared" si="16"/>
        <v/>
      </c>
      <c r="I180" s="33">
        <f t="shared" si="17"/>
        <v>3.7780996158932059E-2</v>
      </c>
      <c r="J180" s="20">
        <v>9</v>
      </c>
      <c r="K180" s="14">
        <v>37</v>
      </c>
      <c r="L180" s="54">
        <f t="shared" si="18"/>
        <v>-75.675675675675677</v>
      </c>
      <c r="M180" s="33">
        <f t="shared" si="19"/>
        <v>6.5660839875098494E-3</v>
      </c>
      <c r="N180" s="34">
        <f t="shared" si="20"/>
        <v>3.6656165170698848E-2</v>
      </c>
    </row>
    <row r="181" spans="1:14" hidden="1" outlineLevel="1" x14ac:dyDescent="0.3">
      <c r="A181" s="36"/>
      <c r="B181" s="55" t="s">
        <v>198</v>
      </c>
      <c r="C181" s="42" t="str">
        <f t="shared" si="14"/>
        <v/>
      </c>
      <c r="D181" s="53"/>
      <c r="E181" s="20">
        <v>1</v>
      </c>
      <c r="F181" s="14">
        <v>0</v>
      </c>
      <c r="G181" s="54" t="str">
        <f t="shared" si="15"/>
        <v/>
      </c>
      <c r="H181" s="33">
        <f t="shared" si="16"/>
        <v>4.1106589386278626E-3</v>
      </c>
      <c r="I181" s="33" t="str">
        <f t="shared" si="17"/>
        <v/>
      </c>
      <c r="J181" s="20">
        <v>1</v>
      </c>
      <c r="K181" s="14">
        <v>0</v>
      </c>
      <c r="L181" s="54" t="str">
        <f t="shared" si="18"/>
        <v/>
      </c>
      <c r="M181" s="33">
        <f t="shared" si="19"/>
        <v>7.2956488750109435E-4</v>
      </c>
      <c r="N181" s="34" t="str">
        <f t="shared" si="20"/>
        <v/>
      </c>
    </row>
    <row r="182" spans="1:14" collapsed="1" x14ac:dyDescent="0.3">
      <c r="A182" s="36" t="s">
        <v>199</v>
      </c>
      <c r="B182" s="1" t="s">
        <v>200</v>
      </c>
      <c r="C182" s="42">
        <f t="shared" si="14"/>
        <v>18.839103869653766</v>
      </c>
      <c r="D182" s="53"/>
      <c r="E182" s="20">
        <v>402</v>
      </c>
      <c r="F182" s="14">
        <v>462</v>
      </c>
      <c r="G182" s="54">
        <f t="shared" si="15"/>
        <v>-12.987012987012985</v>
      </c>
      <c r="H182" s="33">
        <f t="shared" si="16"/>
        <v>1.6524848933284004</v>
      </c>
      <c r="I182" s="33">
        <f t="shared" si="17"/>
        <v>2.9091367042377683</v>
      </c>
      <c r="J182" s="20">
        <v>2334</v>
      </c>
      <c r="K182" s="14">
        <v>1964</v>
      </c>
      <c r="L182" s="54">
        <f t="shared" si="18"/>
        <v>18.839103869653766</v>
      </c>
      <c r="M182" s="33">
        <f t="shared" si="19"/>
        <v>1.7028044474275541</v>
      </c>
      <c r="N182" s="34">
        <f t="shared" si="20"/>
        <v>1.9457488755473658</v>
      </c>
    </row>
    <row r="183" spans="1:14" hidden="1" outlineLevel="1" x14ac:dyDescent="0.3">
      <c r="A183" s="36"/>
      <c r="B183" s="55" t="s">
        <v>201</v>
      </c>
      <c r="C183" s="42">
        <f t="shared" si="14"/>
        <v>-9.3560145808019435</v>
      </c>
      <c r="D183" s="53"/>
      <c r="E183" s="20">
        <v>66</v>
      </c>
      <c r="F183" s="14">
        <v>180</v>
      </c>
      <c r="G183" s="54">
        <f t="shared" si="15"/>
        <v>-63.333333333333329</v>
      </c>
      <c r="H183" s="33">
        <f t="shared" si="16"/>
        <v>0.27130348994943893</v>
      </c>
      <c r="I183" s="33">
        <f t="shared" si="17"/>
        <v>1.1334298847679618</v>
      </c>
      <c r="J183" s="20">
        <v>746</v>
      </c>
      <c r="K183" s="14">
        <v>823</v>
      </c>
      <c r="L183" s="54">
        <f t="shared" si="18"/>
        <v>-9.3560145808019435</v>
      </c>
      <c r="M183" s="33">
        <f t="shared" si="19"/>
        <v>0.54425540607581635</v>
      </c>
      <c r="N183" s="34">
        <f t="shared" si="20"/>
        <v>0.8153519982563554</v>
      </c>
    </row>
    <row r="184" spans="1:14" hidden="1" outlineLevel="1" x14ac:dyDescent="0.3">
      <c r="A184" s="36"/>
      <c r="B184" s="55" t="s">
        <v>202</v>
      </c>
      <c r="C184" s="42">
        <f t="shared" si="14"/>
        <v>159.07335907335906</v>
      </c>
      <c r="D184" s="53"/>
      <c r="E184" s="20">
        <v>134</v>
      </c>
      <c r="F184" s="14">
        <v>110</v>
      </c>
      <c r="G184" s="54">
        <f t="shared" si="15"/>
        <v>21.818181818181817</v>
      </c>
      <c r="H184" s="33">
        <f t="shared" si="16"/>
        <v>0.55082829777613351</v>
      </c>
      <c r="I184" s="33">
        <f t="shared" si="17"/>
        <v>0.69265159624708772</v>
      </c>
      <c r="J184" s="20">
        <v>671</v>
      </c>
      <c r="K184" s="14">
        <v>259</v>
      </c>
      <c r="L184" s="54">
        <f t="shared" si="18"/>
        <v>159.07335907335906</v>
      </c>
      <c r="M184" s="33">
        <f t="shared" si="19"/>
        <v>0.48953803951323432</v>
      </c>
      <c r="N184" s="34">
        <f t="shared" si="20"/>
        <v>0.25659315619489192</v>
      </c>
    </row>
    <row r="185" spans="1:14" hidden="1" outlineLevel="1" x14ac:dyDescent="0.3">
      <c r="A185" s="36"/>
      <c r="B185" s="55" t="s">
        <v>203</v>
      </c>
      <c r="C185" s="42">
        <f t="shared" si="14"/>
        <v>-13.829787234042554</v>
      </c>
      <c r="D185" s="53"/>
      <c r="E185" s="20">
        <v>34</v>
      </c>
      <c r="F185" s="14">
        <v>47</v>
      </c>
      <c r="G185" s="54">
        <f t="shared" si="15"/>
        <v>-27.659574468085108</v>
      </c>
      <c r="H185" s="33">
        <f t="shared" si="16"/>
        <v>0.13976240391334729</v>
      </c>
      <c r="I185" s="33">
        <f t="shared" si="17"/>
        <v>0.29595113657830113</v>
      </c>
      <c r="J185" s="20">
        <v>243</v>
      </c>
      <c r="K185" s="14">
        <v>282</v>
      </c>
      <c r="L185" s="54">
        <f t="shared" si="18"/>
        <v>-13.829787234042554</v>
      </c>
      <c r="M185" s="33">
        <f t="shared" si="19"/>
        <v>0.17728426766276592</v>
      </c>
      <c r="N185" s="34">
        <f t="shared" si="20"/>
        <v>0.27937942103073171</v>
      </c>
    </row>
    <row r="186" spans="1:14" hidden="1" outlineLevel="1" x14ac:dyDescent="0.3">
      <c r="A186" s="36"/>
      <c r="B186" s="55" t="s">
        <v>204</v>
      </c>
      <c r="C186" s="42">
        <f t="shared" si="14"/>
        <v>2.2321428571428572</v>
      </c>
      <c r="D186" s="53"/>
      <c r="E186" s="20">
        <v>65</v>
      </c>
      <c r="F186" s="14">
        <v>54</v>
      </c>
      <c r="G186" s="54">
        <f t="shared" si="15"/>
        <v>20.37037037037037</v>
      </c>
      <c r="H186" s="33">
        <f t="shared" si="16"/>
        <v>0.26719283101081104</v>
      </c>
      <c r="I186" s="33">
        <f t="shared" si="17"/>
        <v>0.34002896543038852</v>
      </c>
      <c r="J186" s="20">
        <v>229</v>
      </c>
      <c r="K186" s="14">
        <v>224</v>
      </c>
      <c r="L186" s="54">
        <f t="shared" si="18"/>
        <v>2.2321428571428572</v>
      </c>
      <c r="M186" s="33">
        <f t="shared" si="19"/>
        <v>0.16707035923775063</v>
      </c>
      <c r="N186" s="34">
        <f t="shared" si="20"/>
        <v>0.22191840535774437</v>
      </c>
    </row>
    <row r="187" spans="1:14" hidden="1" outlineLevel="1" x14ac:dyDescent="0.3">
      <c r="A187" s="36"/>
      <c r="B187" s="55" t="s">
        <v>205</v>
      </c>
      <c r="C187" s="42" t="str">
        <f t="shared" si="14"/>
        <v/>
      </c>
      <c r="D187" s="53"/>
      <c r="E187" s="20">
        <v>22</v>
      </c>
      <c r="F187" s="14">
        <v>0</v>
      </c>
      <c r="G187" s="54" t="str">
        <f t="shared" si="15"/>
        <v/>
      </c>
      <c r="H187" s="33">
        <f t="shared" si="16"/>
        <v>9.043449664981297E-2</v>
      </c>
      <c r="I187" s="33" t="str">
        <f t="shared" si="17"/>
        <v/>
      </c>
      <c r="J187" s="20">
        <v>134</v>
      </c>
      <c r="K187" s="14">
        <v>0</v>
      </c>
      <c r="L187" s="54" t="str">
        <f t="shared" si="18"/>
        <v/>
      </c>
      <c r="M187" s="33">
        <f t="shared" si="19"/>
        <v>9.776169492514665E-2</v>
      </c>
      <c r="N187" s="34" t="str">
        <f t="shared" si="20"/>
        <v/>
      </c>
    </row>
    <row r="188" spans="1:14" hidden="1" outlineLevel="1" x14ac:dyDescent="0.3">
      <c r="A188" s="36"/>
      <c r="B188" s="55" t="s">
        <v>206</v>
      </c>
      <c r="C188" s="42">
        <f t="shared" si="14"/>
        <v>61.53846153846154</v>
      </c>
      <c r="D188" s="53"/>
      <c r="E188" s="20">
        <v>34</v>
      </c>
      <c r="F188" s="14">
        <v>9</v>
      </c>
      <c r="G188" s="54">
        <f t="shared" si="15"/>
        <v>277.77777777777777</v>
      </c>
      <c r="H188" s="33">
        <f t="shared" si="16"/>
        <v>0.13976240391334729</v>
      </c>
      <c r="I188" s="33">
        <f t="shared" si="17"/>
        <v>5.6671494238398082E-2</v>
      </c>
      <c r="J188" s="20">
        <v>126</v>
      </c>
      <c r="K188" s="14">
        <v>78</v>
      </c>
      <c r="L188" s="54">
        <f t="shared" si="18"/>
        <v>61.53846153846154</v>
      </c>
      <c r="M188" s="33">
        <f t="shared" si="19"/>
        <v>9.1925175825137886E-2</v>
      </c>
      <c r="N188" s="34">
        <f t="shared" si="20"/>
        <v>7.7275159008500266E-2</v>
      </c>
    </row>
    <row r="189" spans="1:14" hidden="1" outlineLevel="1" x14ac:dyDescent="0.3">
      <c r="A189" s="36"/>
      <c r="B189" s="55" t="s">
        <v>207</v>
      </c>
      <c r="C189" s="42">
        <f t="shared" si="14"/>
        <v>-39.344262295081968</v>
      </c>
      <c r="D189" s="53"/>
      <c r="E189" s="20">
        <v>21</v>
      </c>
      <c r="F189" s="14">
        <v>20</v>
      </c>
      <c r="G189" s="54">
        <f t="shared" si="15"/>
        <v>5</v>
      </c>
      <c r="H189" s="33">
        <f t="shared" si="16"/>
        <v>8.6323837711185111E-2</v>
      </c>
      <c r="I189" s="33">
        <f t="shared" si="17"/>
        <v>0.12593665386310687</v>
      </c>
      <c r="J189" s="20">
        <v>37</v>
      </c>
      <c r="K189" s="14">
        <v>61</v>
      </c>
      <c r="L189" s="54">
        <f t="shared" si="18"/>
        <v>-39.344262295081968</v>
      </c>
      <c r="M189" s="33">
        <f t="shared" si="19"/>
        <v>2.6993900837540493E-2</v>
      </c>
      <c r="N189" s="34">
        <f t="shared" si="20"/>
        <v>6.0433137173314312E-2</v>
      </c>
    </row>
    <row r="190" spans="1:14" hidden="1" outlineLevel="1" x14ac:dyDescent="0.3">
      <c r="A190" s="36"/>
      <c r="B190" s="55" t="s">
        <v>208</v>
      </c>
      <c r="C190" s="42">
        <f t="shared" si="14"/>
        <v>42.307692307692307</v>
      </c>
      <c r="D190" s="53"/>
      <c r="E190" s="20">
        <v>10</v>
      </c>
      <c r="F190" s="14">
        <v>8</v>
      </c>
      <c r="G190" s="54">
        <f t="shared" si="15"/>
        <v>25</v>
      </c>
      <c r="H190" s="33">
        <f t="shared" si="16"/>
        <v>4.1106589386278619E-2</v>
      </c>
      <c r="I190" s="33">
        <f t="shared" si="17"/>
        <v>5.0374661545242741E-2</v>
      </c>
      <c r="J190" s="20">
        <v>37</v>
      </c>
      <c r="K190" s="14">
        <v>26</v>
      </c>
      <c r="L190" s="54">
        <f t="shared" si="18"/>
        <v>42.307692307692307</v>
      </c>
      <c r="M190" s="33">
        <f t="shared" si="19"/>
        <v>2.6993900837540493E-2</v>
      </c>
      <c r="N190" s="34">
        <f t="shared" si="20"/>
        <v>2.5758386336166755E-2</v>
      </c>
    </row>
    <row r="191" spans="1:14" hidden="1" outlineLevel="1" x14ac:dyDescent="0.3">
      <c r="A191" s="36"/>
      <c r="B191" s="55" t="s">
        <v>209</v>
      </c>
      <c r="C191" s="42">
        <f t="shared" si="14"/>
        <v>-28.571428571428569</v>
      </c>
      <c r="D191" s="53"/>
      <c r="E191" s="20">
        <v>1</v>
      </c>
      <c r="F191" s="14">
        <v>20</v>
      </c>
      <c r="G191" s="54">
        <f t="shared" si="15"/>
        <v>-95</v>
      </c>
      <c r="H191" s="33">
        <f t="shared" si="16"/>
        <v>4.1106589386278626E-3</v>
      </c>
      <c r="I191" s="33">
        <f t="shared" si="17"/>
        <v>0.12593665386310687</v>
      </c>
      <c r="J191" s="20">
        <v>35</v>
      </c>
      <c r="K191" s="14">
        <v>49</v>
      </c>
      <c r="L191" s="54">
        <f t="shared" si="18"/>
        <v>-28.571428571428569</v>
      </c>
      <c r="M191" s="33">
        <f t="shared" si="19"/>
        <v>2.5534771062538302E-2</v>
      </c>
      <c r="N191" s="34">
        <f t="shared" si="20"/>
        <v>4.8544651172006577E-2</v>
      </c>
    </row>
    <row r="192" spans="1:14" hidden="1" outlineLevel="1" x14ac:dyDescent="0.3">
      <c r="A192" s="36"/>
      <c r="B192" s="55" t="s">
        <v>210</v>
      </c>
      <c r="C192" s="42">
        <f t="shared" si="14"/>
        <v>-72.277227722772281</v>
      </c>
      <c r="D192" s="53"/>
      <c r="E192" s="20">
        <v>5</v>
      </c>
      <c r="F192" s="14">
        <v>11</v>
      </c>
      <c r="G192" s="54">
        <f t="shared" si="15"/>
        <v>-54.54545454545454</v>
      </c>
      <c r="H192" s="33">
        <f t="shared" si="16"/>
        <v>2.055329469313931E-2</v>
      </c>
      <c r="I192" s="33">
        <f t="shared" si="17"/>
        <v>6.9265159624708764E-2</v>
      </c>
      <c r="J192" s="20">
        <v>28</v>
      </c>
      <c r="K192" s="14">
        <v>101</v>
      </c>
      <c r="L192" s="54">
        <f t="shared" si="18"/>
        <v>-72.277227722772281</v>
      </c>
      <c r="M192" s="33">
        <f t="shared" si="19"/>
        <v>2.0427816850030641E-2</v>
      </c>
      <c r="N192" s="34">
        <f t="shared" si="20"/>
        <v>0.10006142384434008</v>
      </c>
    </row>
    <row r="193" spans="1:14" hidden="1" outlineLevel="1" x14ac:dyDescent="0.3">
      <c r="A193" s="36"/>
      <c r="B193" s="55" t="s">
        <v>211</v>
      </c>
      <c r="C193" s="42">
        <f t="shared" si="14"/>
        <v>-15.151515151515152</v>
      </c>
      <c r="D193" s="53"/>
      <c r="E193" s="20">
        <v>5</v>
      </c>
      <c r="F193" s="14">
        <v>3</v>
      </c>
      <c r="G193" s="54">
        <f t="shared" si="15"/>
        <v>66.666666666666657</v>
      </c>
      <c r="H193" s="33">
        <f t="shared" si="16"/>
        <v>2.055329469313931E-2</v>
      </c>
      <c r="I193" s="33">
        <f t="shared" si="17"/>
        <v>1.889049807946603E-2</v>
      </c>
      <c r="J193" s="20">
        <v>28</v>
      </c>
      <c r="K193" s="14">
        <v>33</v>
      </c>
      <c r="L193" s="54">
        <f t="shared" si="18"/>
        <v>-15.151515151515152</v>
      </c>
      <c r="M193" s="33">
        <f t="shared" si="19"/>
        <v>2.0427816850030641E-2</v>
      </c>
      <c r="N193" s="34">
        <f t="shared" si="20"/>
        <v>3.2693336503596265E-2</v>
      </c>
    </row>
    <row r="194" spans="1:14" hidden="1" outlineLevel="1" x14ac:dyDescent="0.3">
      <c r="A194" s="36"/>
      <c r="B194" s="55" t="s">
        <v>212</v>
      </c>
      <c r="C194" s="42">
        <f t="shared" si="14"/>
        <v>33.333333333333329</v>
      </c>
      <c r="D194" s="53"/>
      <c r="E194" s="20">
        <v>5</v>
      </c>
      <c r="F194" s="14">
        <v>0</v>
      </c>
      <c r="G194" s="54" t="str">
        <f t="shared" si="15"/>
        <v/>
      </c>
      <c r="H194" s="33">
        <f t="shared" si="16"/>
        <v>2.055329469313931E-2</v>
      </c>
      <c r="I194" s="33" t="str">
        <f t="shared" si="17"/>
        <v/>
      </c>
      <c r="J194" s="20">
        <v>16</v>
      </c>
      <c r="K194" s="14">
        <v>12</v>
      </c>
      <c r="L194" s="54">
        <f t="shared" si="18"/>
        <v>33.333333333333329</v>
      </c>
      <c r="M194" s="33">
        <f t="shared" si="19"/>
        <v>1.167303820001751E-2</v>
      </c>
      <c r="N194" s="34">
        <f t="shared" si="20"/>
        <v>1.1888486001307734E-2</v>
      </c>
    </row>
    <row r="195" spans="1:14" hidden="1" outlineLevel="1" x14ac:dyDescent="0.3">
      <c r="A195" s="36"/>
      <c r="B195" s="55" t="s">
        <v>213</v>
      </c>
      <c r="C195" s="42">
        <f t="shared" si="14"/>
        <v>-63.636363636363633</v>
      </c>
      <c r="D195" s="53"/>
      <c r="E195" s="20">
        <v>0</v>
      </c>
      <c r="F195" s="14">
        <v>0</v>
      </c>
      <c r="G195" s="54" t="str">
        <f t="shared" si="15"/>
        <v/>
      </c>
      <c r="H195" s="33" t="str">
        <f t="shared" si="16"/>
        <v/>
      </c>
      <c r="I195" s="33" t="str">
        <f t="shared" si="17"/>
        <v/>
      </c>
      <c r="J195" s="20">
        <v>4</v>
      </c>
      <c r="K195" s="14">
        <v>11</v>
      </c>
      <c r="L195" s="54">
        <f t="shared" si="18"/>
        <v>-63.636363636363633</v>
      </c>
      <c r="M195" s="33">
        <f t="shared" si="19"/>
        <v>2.9182595500043774E-3</v>
      </c>
      <c r="N195" s="34">
        <f t="shared" si="20"/>
        <v>1.089777883453209E-2</v>
      </c>
    </row>
    <row r="196" spans="1:14" hidden="1" outlineLevel="1" x14ac:dyDescent="0.3">
      <c r="A196" s="36"/>
      <c r="B196" s="55" t="s">
        <v>214</v>
      </c>
      <c r="C196" s="42">
        <f t="shared" si="14"/>
        <v>-100</v>
      </c>
      <c r="D196" s="53"/>
      <c r="E196" s="20">
        <v>0</v>
      </c>
      <c r="F196" s="14">
        <v>0</v>
      </c>
      <c r="G196" s="54" t="str">
        <f t="shared" si="15"/>
        <v/>
      </c>
      <c r="H196" s="33" t="str">
        <f t="shared" si="16"/>
        <v/>
      </c>
      <c r="I196" s="33" t="str">
        <f t="shared" si="17"/>
        <v/>
      </c>
      <c r="J196" s="20">
        <v>0</v>
      </c>
      <c r="K196" s="14">
        <v>4</v>
      </c>
      <c r="L196" s="54">
        <f t="shared" si="18"/>
        <v>-100</v>
      </c>
      <c r="M196" s="33" t="str">
        <f t="shared" si="19"/>
        <v/>
      </c>
      <c r="N196" s="34">
        <f t="shared" si="20"/>
        <v>3.9628286671025779E-3</v>
      </c>
    </row>
    <row r="197" spans="1:14" hidden="1" outlineLevel="1" x14ac:dyDescent="0.3">
      <c r="A197" s="36"/>
      <c r="B197" s="55" t="s">
        <v>215</v>
      </c>
      <c r="C197" s="42">
        <f t="shared" si="14"/>
        <v>-100</v>
      </c>
      <c r="D197" s="53"/>
      <c r="E197" s="20">
        <v>0</v>
      </c>
      <c r="F197" s="14">
        <v>0</v>
      </c>
      <c r="G197" s="54" t="str">
        <f t="shared" si="15"/>
        <v/>
      </c>
      <c r="H197" s="33" t="str">
        <f t="shared" si="16"/>
        <v/>
      </c>
      <c r="I197" s="33" t="str">
        <f t="shared" si="17"/>
        <v/>
      </c>
      <c r="J197" s="20">
        <v>0</v>
      </c>
      <c r="K197" s="14">
        <v>1</v>
      </c>
      <c r="L197" s="54">
        <f t="shared" si="18"/>
        <v>-100</v>
      </c>
      <c r="M197" s="33" t="str">
        <f t="shared" si="19"/>
        <v/>
      </c>
      <c r="N197" s="34">
        <f t="shared" si="20"/>
        <v>9.9070716677564447E-4</v>
      </c>
    </row>
    <row r="198" spans="1:14" collapsed="1" x14ac:dyDescent="0.3">
      <c r="A198" s="36" t="s">
        <v>216</v>
      </c>
      <c r="B198" s="1" t="s">
        <v>217</v>
      </c>
      <c r="C198" s="42">
        <f t="shared" si="14"/>
        <v>28.514739229024944</v>
      </c>
      <c r="D198" s="53"/>
      <c r="E198" s="20">
        <v>573</v>
      </c>
      <c r="F198" s="14">
        <v>433</v>
      </c>
      <c r="G198" s="54">
        <f t="shared" si="15"/>
        <v>32.33256351039261</v>
      </c>
      <c r="H198" s="33">
        <f t="shared" si="16"/>
        <v>2.3554075718337653</v>
      </c>
      <c r="I198" s="33">
        <f t="shared" si="17"/>
        <v>2.7265285561362633</v>
      </c>
      <c r="J198" s="20">
        <v>2267</v>
      </c>
      <c r="K198" s="14">
        <v>1764</v>
      </c>
      <c r="L198" s="54">
        <f t="shared" si="18"/>
        <v>28.514739229024944</v>
      </c>
      <c r="M198" s="33">
        <f t="shared" si="19"/>
        <v>1.6539235999649811</v>
      </c>
      <c r="N198" s="34">
        <f t="shared" si="20"/>
        <v>1.747607442192237</v>
      </c>
    </row>
    <row r="199" spans="1:14" hidden="1" outlineLevel="1" x14ac:dyDescent="0.3">
      <c r="A199" s="36"/>
      <c r="B199" s="55" t="s">
        <v>218</v>
      </c>
      <c r="C199" s="42">
        <f t="shared" si="14"/>
        <v>48.705656759348038</v>
      </c>
      <c r="D199" s="53"/>
      <c r="E199" s="20">
        <v>328</v>
      </c>
      <c r="F199" s="14">
        <v>348</v>
      </c>
      <c r="G199" s="54">
        <f t="shared" si="15"/>
        <v>-5.7471264367816088</v>
      </c>
      <c r="H199" s="33">
        <f t="shared" si="16"/>
        <v>1.3482961318699389</v>
      </c>
      <c r="I199" s="33">
        <f t="shared" si="17"/>
        <v>2.1912977772180593</v>
      </c>
      <c r="J199" s="20">
        <v>1551</v>
      </c>
      <c r="K199" s="14">
        <v>1043</v>
      </c>
      <c r="L199" s="54">
        <f t="shared" si="18"/>
        <v>48.705656759348038</v>
      </c>
      <c r="M199" s="33">
        <f t="shared" si="19"/>
        <v>1.1315551405141975</v>
      </c>
      <c r="N199" s="34">
        <f t="shared" si="20"/>
        <v>1.0333075749469971</v>
      </c>
    </row>
    <row r="200" spans="1:14" hidden="1" outlineLevel="1" x14ac:dyDescent="0.3">
      <c r="A200" s="36"/>
      <c r="B200" s="55">
        <v>500</v>
      </c>
      <c r="C200" s="42">
        <f t="shared" si="14"/>
        <v>45.340050377833748</v>
      </c>
      <c r="D200" s="53"/>
      <c r="E200" s="20">
        <v>179</v>
      </c>
      <c r="F200" s="14">
        <v>41</v>
      </c>
      <c r="G200" s="54">
        <f t="shared" si="15"/>
        <v>336.58536585365852</v>
      </c>
      <c r="H200" s="33">
        <f t="shared" si="16"/>
        <v>0.73580795001438737</v>
      </c>
      <c r="I200" s="33">
        <f t="shared" si="17"/>
        <v>0.25817014041936909</v>
      </c>
      <c r="J200" s="20">
        <v>577</v>
      </c>
      <c r="K200" s="14">
        <v>397</v>
      </c>
      <c r="L200" s="54">
        <f t="shared" si="18"/>
        <v>45.340050377833748</v>
      </c>
      <c r="M200" s="33">
        <f t="shared" si="19"/>
        <v>0.42095894008813151</v>
      </c>
      <c r="N200" s="34">
        <f t="shared" si="20"/>
        <v>0.39331074520993087</v>
      </c>
    </row>
    <row r="201" spans="1:14" hidden="1" outlineLevel="1" x14ac:dyDescent="0.3">
      <c r="A201" s="36"/>
      <c r="B201" s="55" t="s">
        <v>219</v>
      </c>
      <c r="C201" s="42">
        <f t="shared" si="14"/>
        <v>-75.272727272727266</v>
      </c>
      <c r="D201" s="53"/>
      <c r="E201" s="20">
        <v>38</v>
      </c>
      <c r="F201" s="14">
        <v>43</v>
      </c>
      <c r="G201" s="54">
        <f t="shared" si="15"/>
        <v>-11.627906976744185</v>
      </c>
      <c r="H201" s="33">
        <f t="shared" si="16"/>
        <v>0.15620503966785876</v>
      </c>
      <c r="I201" s="33">
        <f t="shared" si="17"/>
        <v>0.27076380580567971</v>
      </c>
      <c r="J201" s="20">
        <v>68</v>
      </c>
      <c r="K201" s="14">
        <v>275</v>
      </c>
      <c r="L201" s="54">
        <f t="shared" si="18"/>
        <v>-75.272727272727266</v>
      </c>
      <c r="M201" s="33">
        <f t="shared" si="19"/>
        <v>4.961041235007442E-2</v>
      </c>
      <c r="N201" s="34">
        <f t="shared" si="20"/>
        <v>0.27244447086330226</v>
      </c>
    </row>
    <row r="202" spans="1:14" hidden="1" outlineLevel="1" x14ac:dyDescent="0.3">
      <c r="A202" s="36"/>
      <c r="B202" s="55" t="s">
        <v>220</v>
      </c>
      <c r="C202" s="42">
        <f t="shared" ref="C202:C265" si="21">IF(K202=0,"",SUM(((J202-K202)/K202)*100))</f>
        <v>60.869565217391312</v>
      </c>
      <c r="D202" s="53"/>
      <c r="E202" s="20">
        <v>27</v>
      </c>
      <c r="F202" s="14">
        <v>0</v>
      </c>
      <c r="G202" s="54" t="str">
        <f t="shared" ref="G202:G265" si="22">IF(F202=0,"",SUM(((E202-F202)/F202)*100))</f>
        <v/>
      </c>
      <c r="H202" s="33">
        <f t="shared" ref="H202:H265" si="23">IF(E202=0,"",SUM((E202/CntPeriod)*100))</f>
        <v>0.11098779134295228</v>
      </c>
      <c r="I202" s="33" t="str">
        <f t="shared" ref="I202:I265" si="24">IF(F202=0,"",SUM((F202/CntPeriodPrevYear)*100))</f>
        <v/>
      </c>
      <c r="J202" s="20">
        <v>37</v>
      </c>
      <c r="K202" s="14">
        <v>23</v>
      </c>
      <c r="L202" s="54">
        <f t="shared" ref="L202:L265" si="25">IF(K202=0,"",SUM(((J202-K202)/K202)*100))</f>
        <v>60.869565217391312</v>
      </c>
      <c r="M202" s="33">
        <f t="shared" ref="M202:M265" si="26">IF(J202=0,"",SUM((J202/CntYearAck)*100))</f>
        <v>2.6993900837540493E-2</v>
      </c>
      <c r="N202" s="34">
        <f t="shared" ref="N202:N265" si="27">IF(K202=0,"",SUM((K202/CntPrevYearAck)*100))</f>
        <v>2.2786264835839821E-2</v>
      </c>
    </row>
    <row r="203" spans="1:14" hidden="1" outlineLevel="1" x14ac:dyDescent="0.3">
      <c r="A203" s="36"/>
      <c r="B203" s="55" t="s">
        <v>221</v>
      </c>
      <c r="C203" s="42">
        <f t="shared" si="21"/>
        <v>750</v>
      </c>
      <c r="D203" s="53"/>
      <c r="E203" s="20">
        <v>1</v>
      </c>
      <c r="F203" s="14">
        <v>1</v>
      </c>
      <c r="G203" s="54">
        <f t="shared" si="22"/>
        <v>0</v>
      </c>
      <c r="H203" s="33">
        <f t="shared" si="23"/>
        <v>4.1106589386278626E-3</v>
      </c>
      <c r="I203" s="33">
        <f t="shared" si="24"/>
        <v>6.2968326931553426E-3</v>
      </c>
      <c r="J203" s="20">
        <v>34</v>
      </c>
      <c r="K203" s="14">
        <v>4</v>
      </c>
      <c r="L203" s="54">
        <f t="shared" si="25"/>
        <v>750</v>
      </c>
      <c r="M203" s="33">
        <f t="shared" si="26"/>
        <v>2.480520617503721E-2</v>
      </c>
      <c r="N203" s="34">
        <f t="shared" si="27"/>
        <v>3.9628286671025779E-3</v>
      </c>
    </row>
    <row r="204" spans="1:14" hidden="1" outlineLevel="1" x14ac:dyDescent="0.3">
      <c r="A204" s="36"/>
      <c r="B204" s="55" t="s">
        <v>222</v>
      </c>
      <c r="C204" s="42">
        <f t="shared" si="21"/>
        <v>-100</v>
      </c>
      <c r="D204" s="53"/>
      <c r="E204" s="20">
        <v>0</v>
      </c>
      <c r="F204" s="14">
        <v>0</v>
      </c>
      <c r="G204" s="54" t="str">
        <f t="shared" si="22"/>
        <v/>
      </c>
      <c r="H204" s="33" t="str">
        <f t="shared" si="23"/>
        <v/>
      </c>
      <c r="I204" s="33" t="str">
        <f t="shared" si="24"/>
        <v/>
      </c>
      <c r="J204" s="20">
        <v>0</v>
      </c>
      <c r="K204" s="14">
        <v>10</v>
      </c>
      <c r="L204" s="54">
        <f t="shared" si="25"/>
        <v>-100</v>
      </c>
      <c r="M204" s="33" t="str">
        <f t="shared" si="26"/>
        <v/>
      </c>
      <c r="N204" s="34">
        <f t="shared" si="27"/>
        <v>9.9070716677564438E-3</v>
      </c>
    </row>
    <row r="205" spans="1:14" hidden="1" outlineLevel="1" x14ac:dyDescent="0.3">
      <c r="A205" s="36"/>
      <c r="B205" s="55" t="s">
        <v>223</v>
      </c>
      <c r="C205" s="42">
        <f t="shared" si="21"/>
        <v>-100</v>
      </c>
      <c r="D205" s="53"/>
      <c r="E205" s="20">
        <v>0</v>
      </c>
      <c r="F205" s="14">
        <v>0</v>
      </c>
      <c r="G205" s="54" t="str">
        <f t="shared" si="22"/>
        <v/>
      </c>
      <c r="H205" s="33" t="str">
        <f t="shared" si="23"/>
        <v/>
      </c>
      <c r="I205" s="33" t="str">
        <f t="shared" si="24"/>
        <v/>
      </c>
      <c r="J205" s="20">
        <v>0</v>
      </c>
      <c r="K205" s="14">
        <v>9</v>
      </c>
      <c r="L205" s="54">
        <f t="shared" si="25"/>
        <v>-100</v>
      </c>
      <c r="M205" s="33" t="str">
        <f t="shared" si="26"/>
        <v/>
      </c>
      <c r="N205" s="34">
        <f t="shared" si="27"/>
        <v>8.9163645009807998E-3</v>
      </c>
    </row>
    <row r="206" spans="1:14" hidden="1" outlineLevel="1" x14ac:dyDescent="0.3">
      <c r="A206" s="36"/>
      <c r="B206" s="55" t="s">
        <v>224</v>
      </c>
      <c r="C206" s="42">
        <f t="shared" si="21"/>
        <v>-100</v>
      </c>
      <c r="D206" s="53"/>
      <c r="E206" s="20">
        <v>0</v>
      </c>
      <c r="F206" s="14">
        <v>0</v>
      </c>
      <c r="G206" s="54" t="str">
        <f t="shared" si="22"/>
        <v/>
      </c>
      <c r="H206" s="33" t="str">
        <f t="shared" si="23"/>
        <v/>
      </c>
      <c r="I206" s="33" t="str">
        <f t="shared" si="24"/>
        <v/>
      </c>
      <c r="J206" s="20">
        <v>0</v>
      </c>
      <c r="K206" s="14">
        <v>3</v>
      </c>
      <c r="L206" s="54">
        <f t="shared" si="25"/>
        <v>-100</v>
      </c>
      <c r="M206" s="33" t="str">
        <f t="shared" si="26"/>
        <v/>
      </c>
      <c r="N206" s="34">
        <f t="shared" si="27"/>
        <v>2.9721215003269334E-3</v>
      </c>
    </row>
    <row r="207" spans="1:14" collapsed="1" x14ac:dyDescent="0.3">
      <c r="A207" s="36" t="s">
        <v>225</v>
      </c>
      <c r="B207" s="1" t="s">
        <v>226</v>
      </c>
      <c r="C207" s="42">
        <f t="shared" si="21"/>
        <v>153.19727891156464</v>
      </c>
      <c r="D207" s="53"/>
      <c r="E207" s="20">
        <v>380</v>
      </c>
      <c r="F207" s="14">
        <v>234</v>
      </c>
      <c r="G207" s="54">
        <f t="shared" si="22"/>
        <v>62.393162393162392</v>
      </c>
      <c r="H207" s="33">
        <f t="shared" si="23"/>
        <v>1.5620503966785877</v>
      </c>
      <c r="I207" s="33">
        <f t="shared" si="24"/>
        <v>1.4734588501983501</v>
      </c>
      <c r="J207" s="20">
        <v>1861</v>
      </c>
      <c r="K207" s="14">
        <v>735</v>
      </c>
      <c r="L207" s="54">
        <f t="shared" si="25"/>
        <v>153.19727891156464</v>
      </c>
      <c r="M207" s="33">
        <f t="shared" si="26"/>
        <v>1.3577202556395365</v>
      </c>
      <c r="N207" s="34">
        <f t="shared" si="27"/>
        <v>0.72816976758009866</v>
      </c>
    </row>
    <row r="208" spans="1:14" hidden="1" outlineLevel="1" x14ac:dyDescent="0.3">
      <c r="A208" s="36"/>
      <c r="B208" s="55" t="s">
        <v>227</v>
      </c>
      <c r="C208" s="42">
        <f t="shared" si="21"/>
        <v>258.5858585858586</v>
      </c>
      <c r="D208" s="53"/>
      <c r="E208" s="20">
        <v>96</v>
      </c>
      <c r="F208" s="14">
        <v>28</v>
      </c>
      <c r="G208" s="54">
        <f t="shared" si="22"/>
        <v>242.85714285714283</v>
      </c>
      <c r="H208" s="33">
        <f t="shared" si="23"/>
        <v>0.39462325810827481</v>
      </c>
      <c r="I208" s="33">
        <f t="shared" si="24"/>
        <v>0.1763113154083496</v>
      </c>
      <c r="J208" s="20">
        <v>710</v>
      </c>
      <c r="K208" s="14">
        <v>198</v>
      </c>
      <c r="L208" s="54">
        <f t="shared" si="25"/>
        <v>258.5858585858586</v>
      </c>
      <c r="M208" s="33">
        <f t="shared" si="26"/>
        <v>0.51799107012577705</v>
      </c>
      <c r="N208" s="34">
        <f t="shared" si="27"/>
        <v>0.19616001902157759</v>
      </c>
    </row>
    <row r="209" spans="1:14" hidden="1" outlineLevel="1" x14ac:dyDescent="0.3">
      <c r="A209" s="36"/>
      <c r="B209" s="55" t="s">
        <v>228</v>
      </c>
      <c r="C209" s="42">
        <f t="shared" si="21"/>
        <v>100.34965034965036</v>
      </c>
      <c r="D209" s="53"/>
      <c r="E209" s="20">
        <v>83</v>
      </c>
      <c r="F209" s="14">
        <v>161</v>
      </c>
      <c r="G209" s="54">
        <f t="shared" si="22"/>
        <v>-48.447204968944099</v>
      </c>
      <c r="H209" s="33">
        <f t="shared" si="23"/>
        <v>0.34118469190611256</v>
      </c>
      <c r="I209" s="33">
        <f t="shared" si="24"/>
        <v>1.0137900635980102</v>
      </c>
      <c r="J209" s="20">
        <v>573</v>
      </c>
      <c r="K209" s="14">
        <v>286</v>
      </c>
      <c r="L209" s="54">
        <f t="shared" si="25"/>
        <v>100.34965034965036</v>
      </c>
      <c r="M209" s="33">
        <f t="shared" si="26"/>
        <v>0.41804068053812704</v>
      </c>
      <c r="N209" s="34">
        <f t="shared" si="27"/>
        <v>0.28334224969783428</v>
      </c>
    </row>
    <row r="210" spans="1:14" hidden="1" outlineLevel="1" x14ac:dyDescent="0.3">
      <c r="A210" s="36"/>
      <c r="B210" s="55" t="s">
        <v>229</v>
      </c>
      <c r="C210" s="42">
        <f t="shared" si="21"/>
        <v>51.492537313432841</v>
      </c>
      <c r="D210" s="53"/>
      <c r="E210" s="20">
        <v>46</v>
      </c>
      <c r="F210" s="14">
        <v>32</v>
      </c>
      <c r="G210" s="54">
        <f t="shared" si="22"/>
        <v>43.75</v>
      </c>
      <c r="H210" s="33">
        <f t="shared" si="23"/>
        <v>0.18909031117688166</v>
      </c>
      <c r="I210" s="33">
        <f t="shared" si="24"/>
        <v>0.20149864618097096</v>
      </c>
      <c r="J210" s="20">
        <v>203</v>
      </c>
      <c r="K210" s="14">
        <v>134</v>
      </c>
      <c r="L210" s="54">
        <f t="shared" si="25"/>
        <v>51.492537313432841</v>
      </c>
      <c r="M210" s="33">
        <f t="shared" si="26"/>
        <v>0.14810167216272213</v>
      </c>
      <c r="N210" s="34">
        <f t="shared" si="27"/>
        <v>0.13275476034793635</v>
      </c>
    </row>
    <row r="211" spans="1:14" hidden="1" outlineLevel="1" x14ac:dyDescent="0.3">
      <c r="A211" s="36"/>
      <c r="B211" s="55" t="s">
        <v>230</v>
      </c>
      <c r="C211" s="42" t="str">
        <f t="shared" si="21"/>
        <v/>
      </c>
      <c r="D211" s="53"/>
      <c r="E211" s="20">
        <v>85</v>
      </c>
      <c r="F211" s="14">
        <v>0</v>
      </c>
      <c r="G211" s="54" t="str">
        <f t="shared" si="22"/>
        <v/>
      </c>
      <c r="H211" s="33">
        <f t="shared" si="23"/>
        <v>0.34940600978336828</v>
      </c>
      <c r="I211" s="33" t="str">
        <f t="shared" si="24"/>
        <v/>
      </c>
      <c r="J211" s="20">
        <v>169</v>
      </c>
      <c r="K211" s="14">
        <v>0</v>
      </c>
      <c r="L211" s="54" t="str">
        <f t="shared" si="25"/>
        <v/>
      </c>
      <c r="M211" s="33">
        <f t="shared" si="26"/>
        <v>0.12329646598768494</v>
      </c>
      <c r="N211" s="34" t="str">
        <f t="shared" si="27"/>
        <v/>
      </c>
    </row>
    <row r="212" spans="1:14" hidden="1" outlineLevel="1" x14ac:dyDescent="0.3">
      <c r="A212" s="36"/>
      <c r="B212" s="55" t="s">
        <v>231</v>
      </c>
      <c r="C212" s="42">
        <f t="shared" si="21"/>
        <v>635.71428571428567</v>
      </c>
      <c r="D212" s="53"/>
      <c r="E212" s="20">
        <v>18</v>
      </c>
      <c r="F212" s="14">
        <v>7</v>
      </c>
      <c r="G212" s="54">
        <f t="shared" si="22"/>
        <v>157.14285714285714</v>
      </c>
      <c r="H212" s="33">
        <f t="shared" si="23"/>
        <v>7.399186089530152E-2</v>
      </c>
      <c r="I212" s="33">
        <f t="shared" si="24"/>
        <v>4.40778288520874E-2</v>
      </c>
      <c r="J212" s="20">
        <v>103</v>
      </c>
      <c r="K212" s="14">
        <v>14</v>
      </c>
      <c r="L212" s="54">
        <f t="shared" si="25"/>
        <v>635.71428571428567</v>
      </c>
      <c r="M212" s="33">
        <f t="shared" si="26"/>
        <v>7.5145183412612726E-2</v>
      </c>
      <c r="N212" s="34">
        <f t="shared" si="27"/>
        <v>1.3869900334859023E-2</v>
      </c>
    </row>
    <row r="213" spans="1:14" hidden="1" outlineLevel="1" x14ac:dyDescent="0.3">
      <c r="A213" s="36"/>
      <c r="B213" s="55" t="s">
        <v>232</v>
      </c>
      <c r="C213" s="42">
        <f t="shared" si="21"/>
        <v>-22.549019607843139</v>
      </c>
      <c r="D213" s="53"/>
      <c r="E213" s="20">
        <v>50</v>
      </c>
      <c r="F213" s="14">
        <v>6</v>
      </c>
      <c r="G213" s="54">
        <f t="shared" si="22"/>
        <v>733.33333333333326</v>
      </c>
      <c r="H213" s="33">
        <f t="shared" si="23"/>
        <v>0.2055329469313931</v>
      </c>
      <c r="I213" s="33">
        <f t="shared" si="24"/>
        <v>3.7780996158932059E-2</v>
      </c>
      <c r="J213" s="20">
        <v>79</v>
      </c>
      <c r="K213" s="14">
        <v>102</v>
      </c>
      <c r="L213" s="54">
        <f t="shared" si="25"/>
        <v>-22.549019607843139</v>
      </c>
      <c r="M213" s="33">
        <f t="shared" si="26"/>
        <v>5.7635626112586449E-2</v>
      </c>
      <c r="N213" s="34">
        <f t="shared" si="27"/>
        <v>0.10105213101111574</v>
      </c>
    </row>
    <row r="214" spans="1:14" hidden="1" outlineLevel="1" x14ac:dyDescent="0.3">
      <c r="A214" s="36"/>
      <c r="B214" s="55" t="s">
        <v>233</v>
      </c>
      <c r="C214" s="42" t="str">
        <f t="shared" si="21"/>
        <v/>
      </c>
      <c r="D214" s="53"/>
      <c r="E214" s="20">
        <v>2</v>
      </c>
      <c r="F214" s="14">
        <v>0</v>
      </c>
      <c r="G214" s="54" t="str">
        <f t="shared" si="22"/>
        <v/>
      </c>
      <c r="H214" s="33">
        <f t="shared" si="23"/>
        <v>8.2213178772557252E-3</v>
      </c>
      <c r="I214" s="33" t="str">
        <f t="shared" si="24"/>
        <v/>
      </c>
      <c r="J214" s="20">
        <v>23</v>
      </c>
      <c r="K214" s="14">
        <v>0</v>
      </c>
      <c r="L214" s="54" t="str">
        <f t="shared" si="25"/>
        <v/>
      </c>
      <c r="M214" s="33">
        <f t="shared" si="26"/>
        <v>1.6779992412525167E-2</v>
      </c>
      <c r="N214" s="34" t="str">
        <f t="shared" si="27"/>
        <v/>
      </c>
    </row>
    <row r="215" spans="1:14" hidden="1" outlineLevel="1" x14ac:dyDescent="0.3">
      <c r="A215" s="36"/>
      <c r="B215" s="55" t="s">
        <v>234</v>
      </c>
      <c r="C215" s="42">
        <f t="shared" si="21"/>
        <v>0</v>
      </c>
      <c r="D215" s="53"/>
      <c r="E215" s="20">
        <v>0</v>
      </c>
      <c r="F215" s="14">
        <v>0</v>
      </c>
      <c r="G215" s="54" t="str">
        <f t="shared" si="22"/>
        <v/>
      </c>
      <c r="H215" s="33" t="str">
        <f t="shared" si="23"/>
        <v/>
      </c>
      <c r="I215" s="33" t="str">
        <f t="shared" si="24"/>
        <v/>
      </c>
      <c r="J215" s="20">
        <v>1</v>
      </c>
      <c r="K215" s="14">
        <v>1</v>
      </c>
      <c r="L215" s="54">
        <f t="shared" si="25"/>
        <v>0</v>
      </c>
      <c r="M215" s="33">
        <f t="shared" si="26"/>
        <v>7.2956488750109435E-4</v>
      </c>
      <c r="N215" s="34">
        <f t="shared" si="27"/>
        <v>9.9070716677564447E-4</v>
      </c>
    </row>
    <row r="216" spans="1:14" collapsed="1" x14ac:dyDescent="0.3">
      <c r="A216" s="36" t="s">
        <v>235</v>
      </c>
      <c r="B216" s="1" t="s">
        <v>236</v>
      </c>
      <c r="C216" s="42">
        <f t="shared" si="21"/>
        <v>140.90909090909091</v>
      </c>
      <c r="D216" s="53"/>
      <c r="E216" s="20">
        <v>370</v>
      </c>
      <c r="F216" s="14">
        <v>226</v>
      </c>
      <c r="G216" s="54">
        <f t="shared" si="22"/>
        <v>63.716814159292035</v>
      </c>
      <c r="H216" s="33">
        <f t="shared" si="23"/>
        <v>1.5209438072923089</v>
      </c>
      <c r="I216" s="33">
        <f t="shared" si="24"/>
        <v>1.4230841886531076</v>
      </c>
      <c r="J216" s="20">
        <v>1855</v>
      </c>
      <c r="K216" s="14">
        <v>770</v>
      </c>
      <c r="L216" s="54">
        <f t="shared" si="25"/>
        <v>140.90909090909091</v>
      </c>
      <c r="M216" s="33">
        <f t="shared" si="26"/>
        <v>1.3533428663145302</v>
      </c>
      <c r="N216" s="34">
        <f t="shared" si="27"/>
        <v>0.76284451841724621</v>
      </c>
    </row>
    <row r="217" spans="1:14" hidden="1" outlineLevel="1" x14ac:dyDescent="0.3">
      <c r="A217" s="36"/>
      <c r="B217" s="55" t="s">
        <v>237</v>
      </c>
      <c r="C217" s="42">
        <f t="shared" si="21"/>
        <v>273.73271889400922</v>
      </c>
      <c r="D217" s="53"/>
      <c r="E217" s="20">
        <v>124</v>
      </c>
      <c r="F217" s="14">
        <v>56</v>
      </c>
      <c r="G217" s="54">
        <f t="shared" si="22"/>
        <v>121.42857142857142</v>
      </c>
      <c r="H217" s="33">
        <f t="shared" si="23"/>
        <v>0.50972170838985487</v>
      </c>
      <c r="I217" s="33">
        <f t="shared" si="24"/>
        <v>0.3526226308166992</v>
      </c>
      <c r="J217" s="20">
        <v>811</v>
      </c>
      <c r="K217" s="14">
        <v>217</v>
      </c>
      <c r="L217" s="54">
        <f t="shared" si="25"/>
        <v>273.73271889400922</v>
      </c>
      <c r="M217" s="33">
        <f t="shared" si="26"/>
        <v>0.59167712376338744</v>
      </c>
      <c r="N217" s="34">
        <f t="shared" si="27"/>
        <v>0.21498345519031484</v>
      </c>
    </row>
    <row r="218" spans="1:14" hidden="1" outlineLevel="1" x14ac:dyDescent="0.3">
      <c r="A218" s="36"/>
      <c r="B218" s="55" t="s">
        <v>238</v>
      </c>
      <c r="C218" s="42">
        <f t="shared" si="21"/>
        <v>123.15789473684211</v>
      </c>
      <c r="D218" s="53"/>
      <c r="E218" s="20">
        <v>89</v>
      </c>
      <c r="F218" s="14">
        <v>30</v>
      </c>
      <c r="G218" s="54">
        <f t="shared" si="22"/>
        <v>196.66666666666666</v>
      </c>
      <c r="H218" s="33">
        <f t="shared" si="23"/>
        <v>0.36584864553787971</v>
      </c>
      <c r="I218" s="33">
        <f t="shared" si="24"/>
        <v>0.18890498079466028</v>
      </c>
      <c r="J218" s="20">
        <v>424</v>
      </c>
      <c r="K218" s="14">
        <v>190</v>
      </c>
      <c r="L218" s="54">
        <f t="shared" si="25"/>
        <v>123.15789473684211</v>
      </c>
      <c r="M218" s="33">
        <f t="shared" si="26"/>
        <v>0.30933551230046402</v>
      </c>
      <c r="N218" s="34">
        <f t="shared" si="27"/>
        <v>0.18823436168737245</v>
      </c>
    </row>
    <row r="219" spans="1:14" hidden="1" outlineLevel="1" x14ac:dyDescent="0.3">
      <c r="A219" s="36"/>
      <c r="B219" s="55" t="s">
        <v>239</v>
      </c>
      <c r="C219" s="42">
        <f t="shared" si="21"/>
        <v>45.859872611464972</v>
      </c>
      <c r="D219" s="53"/>
      <c r="E219" s="20">
        <v>67</v>
      </c>
      <c r="F219" s="14">
        <v>91</v>
      </c>
      <c r="G219" s="54">
        <f t="shared" si="22"/>
        <v>-26.373626373626376</v>
      </c>
      <c r="H219" s="33">
        <f t="shared" si="23"/>
        <v>0.27541414888806676</v>
      </c>
      <c r="I219" s="33">
        <f t="shared" si="24"/>
        <v>0.57301177507713619</v>
      </c>
      <c r="J219" s="20">
        <v>229</v>
      </c>
      <c r="K219" s="14">
        <v>157</v>
      </c>
      <c r="L219" s="54">
        <f t="shared" si="25"/>
        <v>45.859872611464972</v>
      </c>
      <c r="M219" s="33">
        <f t="shared" si="26"/>
        <v>0.16707035923775063</v>
      </c>
      <c r="N219" s="34">
        <f t="shared" si="27"/>
        <v>0.15554102518377616</v>
      </c>
    </row>
    <row r="220" spans="1:14" hidden="1" outlineLevel="1" x14ac:dyDescent="0.3">
      <c r="A220" s="36"/>
      <c r="B220" s="55" t="s">
        <v>240</v>
      </c>
      <c r="C220" s="42" t="str">
        <f t="shared" si="21"/>
        <v/>
      </c>
      <c r="D220" s="53"/>
      <c r="E220" s="20">
        <v>51</v>
      </c>
      <c r="F220" s="14">
        <v>0</v>
      </c>
      <c r="G220" s="54" t="str">
        <f t="shared" si="22"/>
        <v/>
      </c>
      <c r="H220" s="33">
        <f t="shared" si="23"/>
        <v>0.20964360587002098</v>
      </c>
      <c r="I220" s="33" t="str">
        <f t="shared" si="24"/>
        <v/>
      </c>
      <c r="J220" s="20">
        <v>165</v>
      </c>
      <c r="K220" s="14">
        <v>0</v>
      </c>
      <c r="L220" s="54" t="str">
        <f t="shared" si="25"/>
        <v/>
      </c>
      <c r="M220" s="33">
        <f t="shared" si="26"/>
        <v>0.12037820643768056</v>
      </c>
      <c r="N220" s="34" t="str">
        <f t="shared" si="27"/>
        <v/>
      </c>
    </row>
    <row r="221" spans="1:14" hidden="1" outlineLevel="1" x14ac:dyDescent="0.3">
      <c r="A221" s="36"/>
      <c r="B221" s="55" t="s">
        <v>241</v>
      </c>
      <c r="C221" s="42">
        <f t="shared" si="21"/>
        <v>711.11111111111109</v>
      </c>
      <c r="D221" s="53"/>
      <c r="E221" s="20">
        <v>18</v>
      </c>
      <c r="F221" s="14">
        <v>0</v>
      </c>
      <c r="G221" s="54" t="str">
        <f t="shared" si="22"/>
        <v/>
      </c>
      <c r="H221" s="33">
        <f t="shared" si="23"/>
        <v>7.399186089530152E-2</v>
      </c>
      <c r="I221" s="33" t="str">
        <f t="shared" si="24"/>
        <v/>
      </c>
      <c r="J221" s="20">
        <v>73</v>
      </c>
      <c r="K221" s="14">
        <v>9</v>
      </c>
      <c r="L221" s="54">
        <f t="shared" si="25"/>
        <v>711.11111111111109</v>
      </c>
      <c r="M221" s="33">
        <f t="shared" si="26"/>
        <v>5.3258236787579891E-2</v>
      </c>
      <c r="N221" s="34">
        <f t="shared" si="27"/>
        <v>8.9163645009807998E-3</v>
      </c>
    </row>
    <row r="222" spans="1:14" hidden="1" outlineLevel="1" x14ac:dyDescent="0.3">
      <c r="A222" s="36"/>
      <c r="B222" s="55" t="s">
        <v>242</v>
      </c>
      <c r="C222" s="42">
        <f t="shared" si="21"/>
        <v>75.609756097560975</v>
      </c>
      <c r="D222" s="53"/>
      <c r="E222" s="20">
        <v>10</v>
      </c>
      <c r="F222" s="14">
        <v>19</v>
      </c>
      <c r="G222" s="54">
        <f t="shared" si="22"/>
        <v>-47.368421052631575</v>
      </c>
      <c r="H222" s="33">
        <f t="shared" si="23"/>
        <v>4.1106589386278619E-2</v>
      </c>
      <c r="I222" s="33">
        <f t="shared" si="24"/>
        <v>0.1196398211699515</v>
      </c>
      <c r="J222" s="20">
        <v>72</v>
      </c>
      <c r="K222" s="14">
        <v>41</v>
      </c>
      <c r="L222" s="54">
        <f t="shared" si="25"/>
        <v>75.609756097560975</v>
      </c>
      <c r="M222" s="33">
        <f t="shared" si="26"/>
        <v>5.2528671900078795E-2</v>
      </c>
      <c r="N222" s="34">
        <f t="shared" si="27"/>
        <v>4.0618993837801425E-2</v>
      </c>
    </row>
    <row r="223" spans="1:14" hidden="1" outlineLevel="1" x14ac:dyDescent="0.3">
      <c r="A223" s="36"/>
      <c r="B223" s="55" t="s">
        <v>243</v>
      </c>
      <c r="C223" s="42">
        <f t="shared" si="21"/>
        <v>-8</v>
      </c>
      <c r="D223" s="53"/>
      <c r="E223" s="20">
        <v>7</v>
      </c>
      <c r="F223" s="14">
        <v>4</v>
      </c>
      <c r="G223" s="54">
        <f t="shared" si="22"/>
        <v>75</v>
      </c>
      <c r="H223" s="33">
        <f t="shared" si="23"/>
        <v>2.8774612570395035E-2</v>
      </c>
      <c r="I223" s="33">
        <f t="shared" si="24"/>
        <v>2.518733077262137E-2</v>
      </c>
      <c r="J223" s="20">
        <v>23</v>
      </c>
      <c r="K223" s="14">
        <v>25</v>
      </c>
      <c r="L223" s="54">
        <f t="shared" si="25"/>
        <v>-8</v>
      </c>
      <c r="M223" s="33">
        <f t="shared" si="26"/>
        <v>1.6779992412525167E-2</v>
      </c>
      <c r="N223" s="34">
        <f t="shared" si="27"/>
        <v>2.4767679169391113E-2</v>
      </c>
    </row>
    <row r="224" spans="1:14" hidden="1" outlineLevel="1" x14ac:dyDescent="0.3">
      <c r="A224" s="36"/>
      <c r="B224" s="55" t="s">
        <v>244</v>
      </c>
      <c r="C224" s="42">
        <f t="shared" si="21"/>
        <v>-28.125</v>
      </c>
      <c r="D224" s="53"/>
      <c r="E224" s="20">
        <v>2</v>
      </c>
      <c r="F224" s="14">
        <v>4</v>
      </c>
      <c r="G224" s="54">
        <f t="shared" si="22"/>
        <v>-50</v>
      </c>
      <c r="H224" s="33">
        <f t="shared" si="23"/>
        <v>8.2213178772557252E-3</v>
      </c>
      <c r="I224" s="33">
        <f t="shared" si="24"/>
        <v>2.518733077262137E-2</v>
      </c>
      <c r="J224" s="20">
        <v>23</v>
      </c>
      <c r="K224" s="14">
        <v>32</v>
      </c>
      <c r="L224" s="54">
        <f t="shared" si="25"/>
        <v>-28.125</v>
      </c>
      <c r="M224" s="33">
        <f t="shared" si="26"/>
        <v>1.6779992412525167E-2</v>
      </c>
      <c r="N224" s="34">
        <f t="shared" si="27"/>
        <v>3.1702629336820623E-2</v>
      </c>
    </row>
    <row r="225" spans="1:14" hidden="1" outlineLevel="1" x14ac:dyDescent="0.3">
      <c r="A225" s="36"/>
      <c r="B225" s="55" t="s">
        <v>245</v>
      </c>
      <c r="C225" s="42">
        <f t="shared" si="21"/>
        <v>30</v>
      </c>
      <c r="D225" s="53"/>
      <c r="E225" s="20">
        <v>2</v>
      </c>
      <c r="F225" s="14">
        <v>3</v>
      </c>
      <c r="G225" s="54">
        <f t="shared" si="22"/>
        <v>-33.333333333333329</v>
      </c>
      <c r="H225" s="33">
        <f t="shared" si="23"/>
        <v>8.2213178772557252E-3</v>
      </c>
      <c r="I225" s="33">
        <f t="shared" si="24"/>
        <v>1.889049807946603E-2</v>
      </c>
      <c r="J225" s="20">
        <v>13</v>
      </c>
      <c r="K225" s="14">
        <v>10</v>
      </c>
      <c r="L225" s="54">
        <f t="shared" si="25"/>
        <v>30</v>
      </c>
      <c r="M225" s="33">
        <f t="shared" si="26"/>
        <v>9.4843435375142268E-3</v>
      </c>
      <c r="N225" s="34">
        <f t="shared" si="27"/>
        <v>9.9070716677564438E-3</v>
      </c>
    </row>
    <row r="226" spans="1:14" hidden="1" outlineLevel="1" x14ac:dyDescent="0.3">
      <c r="A226" s="36"/>
      <c r="B226" s="55" t="s">
        <v>246</v>
      </c>
      <c r="C226" s="42">
        <f t="shared" si="21"/>
        <v>-85.393258426966284</v>
      </c>
      <c r="D226" s="53"/>
      <c r="E226" s="20">
        <v>0</v>
      </c>
      <c r="F226" s="14">
        <v>19</v>
      </c>
      <c r="G226" s="54">
        <f t="shared" si="22"/>
        <v>-100</v>
      </c>
      <c r="H226" s="33" t="str">
        <f t="shared" si="23"/>
        <v/>
      </c>
      <c r="I226" s="33">
        <f t="shared" si="24"/>
        <v>0.1196398211699515</v>
      </c>
      <c r="J226" s="20">
        <v>13</v>
      </c>
      <c r="K226" s="14">
        <v>89</v>
      </c>
      <c r="L226" s="54">
        <f t="shared" si="25"/>
        <v>-85.393258426966284</v>
      </c>
      <c r="M226" s="33">
        <f t="shared" si="26"/>
        <v>9.4843435375142268E-3</v>
      </c>
      <c r="N226" s="34">
        <f t="shared" si="27"/>
        <v>8.8172937843032359E-2</v>
      </c>
    </row>
    <row r="227" spans="1:14" hidden="1" outlineLevel="1" x14ac:dyDescent="0.3">
      <c r="A227" s="36"/>
      <c r="B227" s="55" t="s">
        <v>247</v>
      </c>
      <c r="C227" s="42" t="str">
        <f t="shared" si="21"/>
        <v/>
      </c>
      <c r="D227" s="53"/>
      <c r="E227" s="20">
        <v>0</v>
      </c>
      <c r="F227" s="14">
        <v>0</v>
      </c>
      <c r="G227" s="54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9</v>
      </c>
      <c r="K227" s="14">
        <v>0</v>
      </c>
      <c r="L227" s="54" t="str">
        <f t="shared" si="25"/>
        <v/>
      </c>
      <c r="M227" s="33">
        <f t="shared" si="26"/>
        <v>6.5660839875098494E-3</v>
      </c>
      <c r="N227" s="34" t="str">
        <f t="shared" si="27"/>
        <v/>
      </c>
    </row>
    <row r="228" spans="1:14" collapsed="1" x14ac:dyDescent="0.3">
      <c r="A228" s="36" t="s">
        <v>248</v>
      </c>
      <c r="B228" s="1" t="s">
        <v>249</v>
      </c>
      <c r="C228" s="42">
        <f t="shared" si="21"/>
        <v>-16.466283324621013</v>
      </c>
      <c r="D228" s="53"/>
      <c r="E228" s="20">
        <v>228</v>
      </c>
      <c r="F228" s="14">
        <v>109</v>
      </c>
      <c r="G228" s="54">
        <f t="shared" si="22"/>
        <v>109.1743119266055</v>
      </c>
      <c r="H228" s="33">
        <f t="shared" si="23"/>
        <v>0.93723023800715255</v>
      </c>
      <c r="I228" s="33">
        <f t="shared" si="24"/>
        <v>0.68635476355393232</v>
      </c>
      <c r="J228" s="20">
        <v>1598</v>
      </c>
      <c r="K228" s="14">
        <v>1913</v>
      </c>
      <c r="L228" s="54">
        <f t="shared" si="25"/>
        <v>-16.466283324621013</v>
      </c>
      <c r="M228" s="33">
        <f t="shared" si="26"/>
        <v>1.1658446902267487</v>
      </c>
      <c r="N228" s="34">
        <f t="shared" si="27"/>
        <v>1.8952228100418078</v>
      </c>
    </row>
    <row r="229" spans="1:14" hidden="1" outlineLevel="1" x14ac:dyDescent="0.3">
      <c r="A229" s="36"/>
      <c r="B229" s="55" t="s">
        <v>250</v>
      </c>
      <c r="C229" s="42">
        <f t="shared" si="21"/>
        <v>14.490674318507891</v>
      </c>
      <c r="D229" s="53"/>
      <c r="E229" s="20">
        <v>228</v>
      </c>
      <c r="F229" s="14">
        <v>69</v>
      </c>
      <c r="G229" s="54">
        <f t="shared" si="22"/>
        <v>230.43478260869566</v>
      </c>
      <c r="H229" s="33">
        <f t="shared" si="23"/>
        <v>0.93723023800715255</v>
      </c>
      <c r="I229" s="33">
        <f t="shared" si="24"/>
        <v>0.43448145582771863</v>
      </c>
      <c r="J229" s="20">
        <v>1596</v>
      </c>
      <c r="K229" s="14">
        <v>1394</v>
      </c>
      <c r="L229" s="54">
        <f t="shared" si="25"/>
        <v>14.490674318507891</v>
      </c>
      <c r="M229" s="33">
        <f t="shared" si="26"/>
        <v>1.1643855604517466</v>
      </c>
      <c r="N229" s="34">
        <f t="shared" si="27"/>
        <v>1.3810457904852484</v>
      </c>
    </row>
    <row r="230" spans="1:14" hidden="1" outlineLevel="1" x14ac:dyDescent="0.3">
      <c r="A230" s="36"/>
      <c r="B230" s="55" t="s">
        <v>251</v>
      </c>
      <c r="C230" s="42">
        <f t="shared" si="21"/>
        <v>-98.726114649681534</v>
      </c>
      <c r="D230" s="53"/>
      <c r="E230" s="20">
        <v>0</v>
      </c>
      <c r="F230" s="14">
        <v>15</v>
      </c>
      <c r="G230" s="54">
        <f t="shared" si="22"/>
        <v>-100</v>
      </c>
      <c r="H230" s="33" t="str">
        <f t="shared" si="23"/>
        <v/>
      </c>
      <c r="I230" s="33">
        <f t="shared" si="24"/>
        <v>9.4452490397330141E-2</v>
      </c>
      <c r="J230" s="20">
        <v>2</v>
      </c>
      <c r="K230" s="14">
        <v>157</v>
      </c>
      <c r="L230" s="54">
        <f t="shared" si="25"/>
        <v>-98.726114649681534</v>
      </c>
      <c r="M230" s="33">
        <f t="shared" si="26"/>
        <v>1.4591297750021887E-3</v>
      </c>
      <c r="N230" s="34">
        <f t="shared" si="27"/>
        <v>0.15554102518377616</v>
      </c>
    </row>
    <row r="231" spans="1:14" hidden="1" outlineLevel="1" x14ac:dyDescent="0.3">
      <c r="A231" s="36"/>
      <c r="B231" s="55" t="s">
        <v>252</v>
      </c>
      <c r="C231" s="42">
        <f t="shared" si="21"/>
        <v>-100</v>
      </c>
      <c r="D231" s="53"/>
      <c r="E231" s="20">
        <v>0</v>
      </c>
      <c r="F231" s="14">
        <v>25</v>
      </c>
      <c r="G231" s="54">
        <f t="shared" si="22"/>
        <v>-100</v>
      </c>
      <c r="H231" s="33" t="str">
        <f t="shared" si="23"/>
        <v/>
      </c>
      <c r="I231" s="33">
        <f t="shared" si="24"/>
        <v>0.15742081732888358</v>
      </c>
      <c r="J231" s="20">
        <v>0</v>
      </c>
      <c r="K231" s="14">
        <v>362</v>
      </c>
      <c r="L231" s="54">
        <f t="shared" si="25"/>
        <v>-100</v>
      </c>
      <c r="M231" s="33" t="str">
        <f t="shared" si="26"/>
        <v/>
      </c>
      <c r="N231" s="34">
        <f t="shared" si="27"/>
        <v>0.35863599437278326</v>
      </c>
    </row>
    <row r="232" spans="1:14" collapsed="1" x14ac:dyDescent="0.3">
      <c r="A232" s="36" t="s">
        <v>253</v>
      </c>
      <c r="B232" s="1" t="s">
        <v>254</v>
      </c>
      <c r="C232" s="42">
        <f t="shared" si="21"/>
        <v>11.271186440677965</v>
      </c>
      <c r="D232" s="53"/>
      <c r="E232" s="20">
        <v>345</v>
      </c>
      <c r="F232" s="14">
        <v>208</v>
      </c>
      <c r="G232" s="54">
        <f t="shared" si="22"/>
        <v>65.865384615384613</v>
      </c>
      <c r="H232" s="33">
        <f t="shared" si="23"/>
        <v>1.4181773338266124</v>
      </c>
      <c r="I232" s="33">
        <f t="shared" si="24"/>
        <v>1.3097412001763113</v>
      </c>
      <c r="J232" s="20">
        <v>1313</v>
      </c>
      <c r="K232" s="14">
        <v>1180</v>
      </c>
      <c r="L232" s="54">
        <f t="shared" si="25"/>
        <v>11.271186440677965</v>
      </c>
      <c r="M232" s="33">
        <f t="shared" si="26"/>
        <v>0.95791869728893675</v>
      </c>
      <c r="N232" s="34">
        <f t="shared" si="27"/>
        <v>1.1690344567952604</v>
      </c>
    </row>
    <row r="233" spans="1:14" hidden="1" outlineLevel="1" x14ac:dyDescent="0.3">
      <c r="A233" s="36"/>
      <c r="B233" s="55" t="s">
        <v>255</v>
      </c>
      <c r="C233" s="42">
        <f t="shared" si="21"/>
        <v>-1.9639934533551555</v>
      </c>
      <c r="D233" s="53"/>
      <c r="E233" s="20">
        <v>226</v>
      </c>
      <c r="F233" s="14">
        <v>120</v>
      </c>
      <c r="G233" s="54">
        <f t="shared" si="22"/>
        <v>88.333333333333329</v>
      </c>
      <c r="H233" s="33">
        <f t="shared" si="23"/>
        <v>0.92900892012989689</v>
      </c>
      <c r="I233" s="33">
        <f t="shared" si="24"/>
        <v>0.75561992317864113</v>
      </c>
      <c r="J233" s="20">
        <v>599</v>
      </c>
      <c r="K233" s="14">
        <v>611</v>
      </c>
      <c r="L233" s="54">
        <f t="shared" si="25"/>
        <v>-1.9639934533551555</v>
      </c>
      <c r="M233" s="33">
        <f t="shared" si="26"/>
        <v>0.43700936761315556</v>
      </c>
      <c r="N233" s="34">
        <f t="shared" si="27"/>
        <v>0.60532207889991874</v>
      </c>
    </row>
    <row r="234" spans="1:14" hidden="1" outlineLevel="1" x14ac:dyDescent="0.3">
      <c r="A234" s="36"/>
      <c r="B234" s="55" t="s">
        <v>256</v>
      </c>
      <c r="C234" s="42">
        <f t="shared" si="21"/>
        <v>51.744186046511629</v>
      </c>
      <c r="D234" s="53"/>
      <c r="E234" s="20">
        <v>69</v>
      </c>
      <c r="F234" s="14">
        <v>48</v>
      </c>
      <c r="G234" s="54">
        <f t="shared" si="22"/>
        <v>43.75</v>
      </c>
      <c r="H234" s="33">
        <f t="shared" si="23"/>
        <v>0.28363546676532247</v>
      </c>
      <c r="I234" s="33">
        <f t="shared" si="24"/>
        <v>0.30224796927145647</v>
      </c>
      <c r="J234" s="20">
        <v>522</v>
      </c>
      <c r="K234" s="14">
        <v>344</v>
      </c>
      <c r="L234" s="54">
        <f t="shared" si="25"/>
        <v>51.744186046511629</v>
      </c>
      <c r="M234" s="33">
        <f t="shared" si="26"/>
        <v>0.38083287127557125</v>
      </c>
      <c r="N234" s="34">
        <f t="shared" si="27"/>
        <v>0.34080326537082167</v>
      </c>
    </row>
    <row r="235" spans="1:14" hidden="1" outlineLevel="1" x14ac:dyDescent="0.3">
      <c r="A235" s="36"/>
      <c r="B235" s="55" t="s">
        <v>257</v>
      </c>
      <c r="C235" s="42">
        <f t="shared" si="21"/>
        <v>-14.666666666666666</v>
      </c>
      <c r="D235" s="53"/>
      <c r="E235" s="20">
        <v>50</v>
      </c>
      <c r="F235" s="14">
        <v>40</v>
      </c>
      <c r="G235" s="54">
        <f t="shared" si="22"/>
        <v>25</v>
      </c>
      <c r="H235" s="33">
        <f t="shared" si="23"/>
        <v>0.2055329469313931</v>
      </c>
      <c r="I235" s="33">
        <f t="shared" si="24"/>
        <v>0.25187330772621375</v>
      </c>
      <c r="J235" s="20">
        <v>192</v>
      </c>
      <c r="K235" s="14">
        <v>225</v>
      </c>
      <c r="L235" s="54">
        <f t="shared" si="25"/>
        <v>-14.666666666666666</v>
      </c>
      <c r="M235" s="33">
        <f t="shared" si="26"/>
        <v>0.1400764584002101</v>
      </c>
      <c r="N235" s="34">
        <f t="shared" si="27"/>
        <v>0.22290911252452</v>
      </c>
    </row>
    <row r="236" spans="1:14" collapsed="1" x14ac:dyDescent="0.3">
      <c r="A236" s="36" t="s">
        <v>258</v>
      </c>
      <c r="B236" s="1" t="s">
        <v>259</v>
      </c>
      <c r="C236" s="42">
        <f t="shared" si="21"/>
        <v>37.869822485207102</v>
      </c>
      <c r="D236" s="53"/>
      <c r="E236" s="20">
        <v>241</v>
      </c>
      <c r="F236" s="14">
        <v>117</v>
      </c>
      <c r="G236" s="54">
        <f t="shared" si="22"/>
        <v>105.98290598290599</v>
      </c>
      <c r="H236" s="33">
        <f t="shared" si="23"/>
        <v>0.99066880420931469</v>
      </c>
      <c r="I236" s="33">
        <f t="shared" si="24"/>
        <v>0.73672942509917505</v>
      </c>
      <c r="J236" s="20">
        <v>1165</v>
      </c>
      <c r="K236" s="14">
        <v>845</v>
      </c>
      <c r="L236" s="54">
        <f t="shared" si="25"/>
        <v>37.869822485207102</v>
      </c>
      <c r="M236" s="33">
        <f t="shared" si="26"/>
        <v>0.84994309393877487</v>
      </c>
      <c r="N236" s="34">
        <f t="shared" si="27"/>
        <v>0.83714755592541945</v>
      </c>
    </row>
    <row r="237" spans="1:14" hidden="1" outlineLevel="1" x14ac:dyDescent="0.3">
      <c r="A237" s="36"/>
      <c r="B237" s="55" t="s">
        <v>260</v>
      </c>
      <c r="C237" s="42">
        <f t="shared" si="21"/>
        <v>280.82191780821921</v>
      </c>
      <c r="D237" s="53"/>
      <c r="E237" s="20">
        <v>62</v>
      </c>
      <c r="F237" s="14">
        <v>12</v>
      </c>
      <c r="G237" s="54">
        <f t="shared" si="22"/>
        <v>416.66666666666669</v>
      </c>
      <c r="H237" s="33">
        <f t="shared" si="23"/>
        <v>0.25486085419492743</v>
      </c>
      <c r="I237" s="33">
        <f t="shared" si="24"/>
        <v>7.5561992317864118E-2</v>
      </c>
      <c r="J237" s="20">
        <v>278</v>
      </c>
      <c r="K237" s="14">
        <v>73</v>
      </c>
      <c r="L237" s="54">
        <f t="shared" si="25"/>
        <v>280.82191780821921</v>
      </c>
      <c r="M237" s="33">
        <f t="shared" si="26"/>
        <v>0.20281903872530421</v>
      </c>
      <c r="N237" s="34">
        <f t="shared" si="27"/>
        <v>7.2321623174622041E-2</v>
      </c>
    </row>
    <row r="238" spans="1:14" hidden="1" outlineLevel="1" x14ac:dyDescent="0.3">
      <c r="A238" s="36"/>
      <c r="B238" s="55" t="s">
        <v>261</v>
      </c>
      <c r="C238" s="42">
        <f t="shared" si="21"/>
        <v>-1.6064257028112447</v>
      </c>
      <c r="D238" s="53"/>
      <c r="E238" s="20">
        <v>35</v>
      </c>
      <c r="F238" s="14">
        <v>28</v>
      </c>
      <c r="G238" s="54">
        <f t="shared" si="22"/>
        <v>25</v>
      </c>
      <c r="H238" s="33">
        <f t="shared" si="23"/>
        <v>0.14387306285197518</v>
      </c>
      <c r="I238" s="33">
        <f t="shared" si="24"/>
        <v>0.1763113154083496</v>
      </c>
      <c r="J238" s="20">
        <v>245</v>
      </c>
      <c r="K238" s="14">
        <v>249</v>
      </c>
      <c r="L238" s="54">
        <f t="shared" si="25"/>
        <v>-1.6064257028112447</v>
      </c>
      <c r="M238" s="33">
        <f t="shared" si="26"/>
        <v>0.17874339743776813</v>
      </c>
      <c r="N238" s="34">
        <f t="shared" si="27"/>
        <v>0.24668608452713547</v>
      </c>
    </row>
    <row r="239" spans="1:14" hidden="1" outlineLevel="1" x14ac:dyDescent="0.3">
      <c r="A239" s="36"/>
      <c r="B239" s="55">
        <v>911</v>
      </c>
      <c r="C239" s="42">
        <f t="shared" si="21"/>
        <v>3.3333333333333335</v>
      </c>
      <c r="D239" s="53"/>
      <c r="E239" s="20">
        <v>65</v>
      </c>
      <c r="F239" s="14">
        <v>28</v>
      </c>
      <c r="G239" s="54">
        <f t="shared" si="22"/>
        <v>132.14285714285714</v>
      </c>
      <c r="H239" s="33">
        <f t="shared" si="23"/>
        <v>0.26719283101081104</v>
      </c>
      <c r="I239" s="33">
        <f t="shared" si="24"/>
        <v>0.1763113154083496</v>
      </c>
      <c r="J239" s="20">
        <v>217</v>
      </c>
      <c r="K239" s="14">
        <v>210</v>
      </c>
      <c r="L239" s="54">
        <f t="shared" si="25"/>
        <v>3.3333333333333335</v>
      </c>
      <c r="M239" s="33">
        <f t="shared" si="26"/>
        <v>0.15831558058773748</v>
      </c>
      <c r="N239" s="34">
        <f t="shared" si="27"/>
        <v>0.20804850502288533</v>
      </c>
    </row>
    <row r="240" spans="1:14" hidden="1" outlineLevel="1" x14ac:dyDescent="0.3">
      <c r="A240" s="36"/>
      <c r="B240" s="55" t="s">
        <v>262</v>
      </c>
      <c r="C240" s="42">
        <f t="shared" si="21"/>
        <v>75</v>
      </c>
      <c r="D240" s="53"/>
      <c r="E240" s="20">
        <v>24</v>
      </c>
      <c r="F240" s="14">
        <v>15</v>
      </c>
      <c r="G240" s="54">
        <f t="shared" si="22"/>
        <v>60</v>
      </c>
      <c r="H240" s="33">
        <f t="shared" si="23"/>
        <v>9.8655814527068703E-2</v>
      </c>
      <c r="I240" s="33">
        <f t="shared" si="24"/>
        <v>9.4452490397330141E-2</v>
      </c>
      <c r="J240" s="20">
        <v>210</v>
      </c>
      <c r="K240" s="14">
        <v>120</v>
      </c>
      <c r="L240" s="54">
        <f t="shared" si="25"/>
        <v>75</v>
      </c>
      <c r="M240" s="33">
        <f t="shared" si="26"/>
        <v>0.15320862637522983</v>
      </c>
      <c r="N240" s="34">
        <f t="shared" si="27"/>
        <v>0.11888486001307734</v>
      </c>
    </row>
    <row r="241" spans="1:14" hidden="1" outlineLevel="1" x14ac:dyDescent="0.3">
      <c r="A241" s="36"/>
      <c r="B241" s="55" t="s">
        <v>263</v>
      </c>
      <c r="C241" s="42">
        <f t="shared" si="21"/>
        <v>16.326530612244898</v>
      </c>
      <c r="D241" s="53"/>
      <c r="E241" s="20">
        <v>23</v>
      </c>
      <c r="F241" s="14">
        <v>17</v>
      </c>
      <c r="G241" s="54">
        <f t="shared" si="22"/>
        <v>35.294117647058826</v>
      </c>
      <c r="H241" s="33">
        <f t="shared" si="23"/>
        <v>9.454515558844083E-2</v>
      </c>
      <c r="I241" s="33">
        <f t="shared" si="24"/>
        <v>0.10704615578364084</v>
      </c>
      <c r="J241" s="20">
        <v>114</v>
      </c>
      <c r="K241" s="14">
        <v>98</v>
      </c>
      <c r="L241" s="54">
        <f t="shared" si="25"/>
        <v>16.326530612244898</v>
      </c>
      <c r="M241" s="33">
        <f t="shared" si="26"/>
        <v>8.3170397175124755E-2</v>
      </c>
      <c r="N241" s="34">
        <f t="shared" si="27"/>
        <v>9.7089302344013154E-2</v>
      </c>
    </row>
    <row r="242" spans="1:14" hidden="1" outlineLevel="1" x14ac:dyDescent="0.3">
      <c r="A242" s="36"/>
      <c r="B242" s="55">
        <v>718</v>
      </c>
      <c r="C242" s="42">
        <f t="shared" si="21"/>
        <v>6.3157894736842106</v>
      </c>
      <c r="D242" s="53"/>
      <c r="E242" s="20">
        <v>32</v>
      </c>
      <c r="F242" s="14">
        <v>17</v>
      </c>
      <c r="G242" s="54">
        <f t="shared" si="22"/>
        <v>88.235294117647058</v>
      </c>
      <c r="H242" s="33">
        <f t="shared" si="23"/>
        <v>0.1315410860360916</v>
      </c>
      <c r="I242" s="33">
        <f t="shared" si="24"/>
        <v>0.10704615578364084</v>
      </c>
      <c r="J242" s="20">
        <v>101</v>
      </c>
      <c r="K242" s="14">
        <v>95</v>
      </c>
      <c r="L242" s="54">
        <f t="shared" si="25"/>
        <v>6.3157894736842106</v>
      </c>
      <c r="M242" s="33">
        <f t="shared" si="26"/>
        <v>7.3686053637610535E-2</v>
      </c>
      <c r="N242" s="34">
        <f t="shared" si="27"/>
        <v>9.4117180843686227E-2</v>
      </c>
    </row>
    <row r="243" spans="1:14" collapsed="1" x14ac:dyDescent="0.3">
      <c r="A243" s="36" t="s">
        <v>264</v>
      </c>
      <c r="B243" s="1" t="s">
        <v>265</v>
      </c>
      <c r="C243" s="42">
        <f t="shared" si="21"/>
        <v>177.32997481108313</v>
      </c>
      <c r="D243" s="53"/>
      <c r="E243" s="20">
        <v>109</v>
      </c>
      <c r="F243" s="14">
        <v>74</v>
      </c>
      <c r="G243" s="54">
        <f t="shared" si="22"/>
        <v>47.297297297297298</v>
      </c>
      <c r="H243" s="33">
        <f t="shared" si="23"/>
        <v>0.44806182431043695</v>
      </c>
      <c r="I243" s="33">
        <f t="shared" si="24"/>
        <v>0.46596561929349534</v>
      </c>
      <c r="J243" s="20">
        <v>1101</v>
      </c>
      <c r="K243" s="14">
        <v>397</v>
      </c>
      <c r="L243" s="54">
        <f t="shared" si="25"/>
        <v>177.32997481108313</v>
      </c>
      <c r="M243" s="33">
        <f t="shared" si="26"/>
        <v>0.80325094113870499</v>
      </c>
      <c r="N243" s="34">
        <f t="shared" si="27"/>
        <v>0.39331074520993087</v>
      </c>
    </row>
    <row r="244" spans="1:14" hidden="1" outlineLevel="1" x14ac:dyDescent="0.3">
      <c r="A244" s="36"/>
      <c r="B244" s="55" t="s">
        <v>266</v>
      </c>
      <c r="C244" s="42">
        <f t="shared" si="21"/>
        <v>222.32558139534885</v>
      </c>
      <c r="D244" s="53"/>
      <c r="E244" s="20">
        <v>88</v>
      </c>
      <c r="F244" s="14">
        <v>43</v>
      </c>
      <c r="G244" s="54">
        <f t="shared" si="22"/>
        <v>104.65116279069768</v>
      </c>
      <c r="H244" s="33">
        <f t="shared" si="23"/>
        <v>0.36173798659925188</v>
      </c>
      <c r="I244" s="33">
        <f t="shared" si="24"/>
        <v>0.27076380580567971</v>
      </c>
      <c r="J244" s="20">
        <v>693</v>
      </c>
      <c r="K244" s="14">
        <v>215</v>
      </c>
      <c r="L244" s="54">
        <f t="shared" si="25"/>
        <v>222.32558139534885</v>
      </c>
      <c r="M244" s="33">
        <f t="shared" si="26"/>
        <v>0.50558846703825833</v>
      </c>
      <c r="N244" s="34">
        <f t="shared" si="27"/>
        <v>0.21300204085676358</v>
      </c>
    </row>
    <row r="245" spans="1:14" hidden="1" outlineLevel="1" x14ac:dyDescent="0.3">
      <c r="A245" s="36"/>
      <c r="B245" s="55" t="s">
        <v>267</v>
      </c>
      <c r="C245" s="42">
        <f t="shared" si="21"/>
        <v>258.20895522388059</v>
      </c>
      <c r="D245" s="53"/>
      <c r="E245" s="20">
        <v>13</v>
      </c>
      <c r="F245" s="14">
        <v>17</v>
      </c>
      <c r="G245" s="54">
        <f t="shared" si="22"/>
        <v>-23.52941176470588</v>
      </c>
      <c r="H245" s="33">
        <f t="shared" si="23"/>
        <v>5.3438566202162203E-2</v>
      </c>
      <c r="I245" s="33">
        <f t="shared" si="24"/>
        <v>0.10704615578364084</v>
      </c>
      <c r="J245" s="20">
        <v>240</v>
      </c>
      <c r="K245" s="14">
        <v>67</v>
      </c>
      <c r="L245" s="54">
        <f t="shared" si="25"/>
        <v>258.20895522388059</v>
      </c>
      <c r="M245" s="33">
        <f t="shared" si="26"/>
        <v>0.17509557300026266</v>
      </c>
      <c r="N245" s="34">
        <f t="shared" si="27"/>
        <v>6.6377380173968173E-2</v>
      </c>
    </row>
    <row r="246" spans="1:14" hidden="1" outlineLevel="1" x14ac:dyDescent="0.3">
      <c r="A246" s="36"/>
      <c r="B246" s="55" t="s">
        <v>268</v>
      </c>
      <c r="C246" s="42">
        <f t="shared" si="21"/>
        <v>48.672566371681413</v>
      </c>
      <c r="D246" s="53"/>
      <c r="E246" s="20">
        <v>8</v>
      </c>
      <c r="F246" s="14">
        <v>14</v>
      </c>
      <c r="G246" s="54">
        <f t="shared" si="22"/>
        <v>-42.857142857142854</v>
      </c>
      <c r="H246" s="33">
        <f t="shared" si="23"/>
        <v>3.2885271509022901E-2</v>
      </c>
      <c r="I246" s="33">
        <f t="shared" si="24"/>
        <v>8.81556577041748E-2</v>
      </c>
      <c r="J246" s="20">
        <v>168</v>
      </c>
      <c r="K246" s="14">
        <v>113</v>
      </c>
      <c r="L246" s="54">
        <f t="shared" si="25"/>
        <v>48.672566371681413</v>
      </c>
      <c r="M246" s="33">
        <f t="shared" si="26"/>
        <v>0.12256690110018385</v>
      </c>
      <c r="N246" s="34">
        <f t="shared" si="27"/>
        <v>0.11194990984564782</v>
      </c>
    </row>
    <row r="247" spans="1:14" hidden="1" outlineLevel="1" x14ac:dyDescent="0.3">
      <c r="A247" s="36"/>
      <c r="B247" s="55" t="s">
        <v>269</v>
      </c>
      <c r="C247" s="42">
        <f t="shared" si="21"/>
        <v>-100</v>
      </c>
      <c r="D247" s="53"/>
      <c r="E247" s="20">
        <v>0</v>
      </c>
      <c r="F247" s="14">
        <v>0</v>
      </c>
      <c r="G247" s="54" t="str">
        <f t="shared" si="22"/>
        <v/>
      </c>
      <c r="H247" s="33" t="str">
        <f t="shared" si="23"/>
        <v/>
      </c>
      <c r="I247" s="33" t="str">
        <f t="shared" si="24"/>
        <v/>
      </c>
      <c r="J247" s="20">
        <v>0</v>
      </c>
      <c r="K247" s="14">
        <v>1</v>
      </c>
      <c r="L247" s="54">
        <f t="shared" si="25"/>
        <v>-100</v>
      </c>
      <c r="M247" s="33" t="str">
        <f t="shared" si="26"/>
        <v/>
      </c>
      <c r="N247" s="34">
        <f t="shared" si="27"/>
        <v>9.9070716677564447E-4</v>
      </c>
    </row>
    <row r="248" spans="1:14" hidden="1" outlineLevel="1" x14ac:dyDescent="0.3">
      <c r="A248" s="36"/>
      <c r="B248" s="55" t="s">
        <v>270</v>
      </c>
      <c r="C248" s="42">
        <f t="shared" si="21"/>
        <v>-100</v>
      </c>
      <c r="D248" s="53"/>
      <c r="E248" s="20">
        <v>0</v>
      </c>
      <c r="F248" s="14">
        <v>0</v>
      </c>
      <c r="G248" s="54" t="str">
        <f t="shared" si="22"/>
        <v/>
      </c>
      <c r="H248" s="33" t="str">
        <f t="shared" si="23"/>
        <v/>
      </c>
      <c r="I248" s="33" t="str">
        <f t="shared" si="24"/>
        <v/>
      </c>
      <c r="J248" s="20">
        <v>0</v>
      </c>
      <c r="K248" s="14">
        <v>1</v>
      </c>
      <c r="L248" s="54">
        <f t="shared" si="25"/>
        <v>-100</v>
      </c>
      <c r="M248" s="33" t="str">
        <f t="shared" si="26"/>
        <v/>
      </c>
      <c r="N248" s="34">
        <f t="shared" si="27"/>
        <v>9.9070716677564447E-4</v>
      </c>
    </row>
    <row r="249" spans="1:14" collapsed="1" x14ac:dyDescent="0.3">
      <c r="A249" s="36" t="s">
        <v>271</v>
      </c>
      <c r="B249" s="1" t="s">
        <v>272</v>
      </c>
      <c r="C249" s="42">
        <f t="shared" si="21"/>
        <v>204.91329479768785</v>
      </c>
      <c r="D249" s="53"/>
      <c r="E249" s="20">
        <v>165</v>
      </c>
      <c r="F249" s="14">
        <v>125</v>
      </c>
      <c r="G249" s="54">
        <f t="shared" si="22"/>
        <v>32</v>
      </c>
      <c r="H249" s="33">
        <f t="shared" si="23"/>
        <v>0.67825872487359729</v>
      </c>
      <c r="I249" s="33">
        <f t="shared" si="24"/>
        <v>0.78710408664441778</v>
      </c>
      <c r="J249" s="20">
        <v>1055</v>
      </c>
      <c r="K249" s="14">
        <v>346</v>
      </c>
      <c r="L249" s="54">
        <f t="shared" si="25"/>
        <v>204.91329479768785</v>
      </c>
      <c r="M249" s="33">
        <f t="shared" si="26"/>
        <v>0.76969095631365447</v>
      </c>
      <c r="N249" s="34">
        <f t="shared" si="27"/>
        <v>0.34278467970437299</v>
      </c>
    </row>
    <row r="250" spans="1:14" hidden="1" outlineLevel="1" x14ac:dyDescent="0.3">
      <c r="A250" s="36"/>
      <c r="B250" s="55" t="s">
        <v>273</v>
      </c>
      <c r="C250" s="42">
        <f t="shared" si="21"/>
        <v>470.14925373134326</v>
      </c>
      <c r="D250" s="53"/>
      <c r="E250" s="20">
        <v>20</v>
      </c>
      <c r="F250" s="14">
        <v>27</v>
      </c>
      <c r="G250" s="54">
        <f t="shared" si="22"/>
        <v>-25.925925925925924</v>
      </c>
      <c r="H250" s="33">
        <f t="shared" si="23"/>
        <v>8.2213178772557238E-2</v>
      </c>
      <c r="I250" s="33">
        <f t="shared" si="24"/>
        <v>0.17001448271519426</v>
      </c>
      <c r="J250" s="20">
        <v>382</v>
      </c>
      <c r="K250" s="14">
        <v>67</v>
      </c>
      <c r="L250" s="54">
        <f t="shared" si="25"/>
        <v>470.14925373134326</v>
      </c>
      <c r="M250" s="33">
        <f t="shared" si="26"/>
        <v>0.27869378702541803</v>
      </c>
      <c r="N250" s="34">
        <f t="shared" si="27"/>
        <v>6.6377380173968173E-2</v>
      </c>
    </row>
    <row r="251" spans="1:14" hidden="1" outlineLevel="1" x14ac:dyDescent="0.3">
      <c r="A251" s="36"/>
      <c r="B251" s="55" t="s">
        <v>274</v>
      </c>
      <c r="C251" s="42">
        <f t="shared" si="21"/>
        <v>47.297297297297298</v>
      </c>
      <c r="D251" s="53"/>
      <c r="E251" s="20">
        <v>49</v>
      </c>
      <c r="F251" s="14">
        <v>85</v>
      </c>
      <c r="G251" s="54">
        <f t="shared" si="22"/>
        <v>-42.352941176470587</v>
      </c>
      <c r="H251" s="33">
        <f t="shared" si="23"/>
        <v>0.20142228799276524</v>
      </c>
      <c r="I251" s="33">
        <f t="shared" si="24"/>
        <v>0.53523077891820414</v>
      </c>
      <c r="J251" s="20">
        <v>327</v>
      </c>
      <c r="K251" s="14">
        <v>222</v>
      </c>
      <c r="L251" s="54">
        <f t="shared" si="25"/>
        <v>47.297297297297298</v>
      </c>
      <c r="M251" s="33">
        <f t="shared" si="26"/>
        <v>0.23856771821285783</v>
      </c>
      <c r="N251" s="34">
        <f t="shared" si="27"/>
        <v>0.21993699102419306</v>
      </c>
    </row>
    <row r="252" spans="1:14" hidden="1" outlineLevel="1" x14ac:dyDescent="0.3">
      <c r="A252" s="36"/>
      <c r="B252" s="55" t="s">
        <v>275</v>
      </c>
      <c r="C252" s="42" t="str">
        <f t="shared" si="21"/>
        <v/>
      </c>
      <c r="D252" s="53"/>
      <c r="E252" s="20">
        <v>75</v>
      </c>
      <c r="F252" s="14">
        <v>0</v>
      </c>
      <c r="G252" s="54" t="str">
        <f t="shared" si="22"/>
        <v/>
      </c>
      <c r="H252" s="33">
        <f t="shared" si="23"/>
        <v>0.30829942039708963</v>
      </c>
      <c r="I252" s="33" t="str">
        <f t="shared" si="24"/>
        <v/>
      </c>
      <c r="J252" s="20">
        <v>138</v>
      </c>
      <c r="K252" s="14">
        <v>0</v>
      </c>
      <c r="L252" s="54" t="str">
        <f t="shared" si="25"/>
        <v/>
      </c>
      <c r="M252" s="33">
        <f t="shared" si="26"/>
        <v>0.10067995447515102</v>
      </c>
      <c r="N252" s="34" t="str">
        <f t="shared" si="27"/>
        <v/>
      </c>
    </row>
    <row r="253" spans="1:14" hidden="1" outlineLevel="1" x14ac:dyDescent="0.3">
      <c r="A253" s="36"/>
      <c r="B253" s="55" t="s">
        <v>276</v>
      </c>
      <c r="C253" s="42">
        <f t="shared" si="21"/>
        <v>388.88888888888886</v>
      </c>
      <c r="D253" s="53"/>
      <c r="E253" s="20">
        <v>12</v>
      </c>
      <c r="F253" s="14">
        <v>6</v>
      </c>
      <c r="G253" s="54">
        <f t="shared" si="22"/>
        <v>100</v>
      </c>
      <c r="H253" s="33">
        <f t="shared" si="23"/>
        <v>4.9327907263534351E-2</v>
      </c>
      <c r="I253" s="33">
        <f t="shared" si="24"/>
        <v>3.7780996158932059E-2</v>
      </c>
      <c r="J253" s="20">
        <v>88</v>
      </c>
      <c r="K253" s="14">
        <v>18</v>
      </c>
      <c r="L253" s="54">
        <f t="shared" si="25"/>
        <v>388.88888888888886</v>
      </c>
      <c r="M253" s="33">
        <f t="shared" si="26"/>
        <v>6.4201710100096301E-2</v>
      </c>
      <c r="N253" s="34">
        <f t="shared" si="27"/>
        <v>1.78327290019616E-2</v>
      </c>
    </row>
    <row r="254" spans="1:14" hidden="1" outlineLevel="1" x14ac:dyDescent="0.3">
      <c r="A254" s="36"/>
      <c r="B254" s="55" t="s">
        <v>277</v>
      </c>
      <c r="C254" s="42" t="str">
        <f t="shared" si="21"/>
        <v/>
      </c>
      <c r="D254" s="53"/>
      <c r="E254" s="20">
        <v>3</v>
      </c>
      <c r="F254" s="14">
        <v>0</v>
      </c>
      <c r="G254" s="54" t="str">
        <f t="shared" si="22"/>
        <v/>
      </c>
      <c r="H254" s="33">
        <f t="shared" si="23"/>
        <v>1.2331976815883588E-2</v>
      </c>
      <c r="I254" s="33" t="str">
        <f t="shared" si="24"/>
        <v/>
      </c>
      <c r="J254" s="20">
        <v>34</v>
      </c>
      <c r="K254" s="14">
        <v>0</v>
      </c>
      <c r="L254" s="54" t="str">
        <f t="shared" si="25"/>
        <v/>
      </c>
      <c r="M254" s="33">
        <f t="shared" si="26"/>
        <v>2.480520617503721E-2</v>
      </c>
      <c r="N254" s="34" t="str">
        <f t="shared" si="27"/>
        <v/>
      </c>
    </row>
    <row r="255" spans="1:14" hidden="1" outlineLevel="1" x14ac:dyDescent="0.3">
      <c r="A255" s="36"/>
      <c r="B255" s="55" t="s">
        <v>278</v>
      </c>
      <c r="C255" s="42">
        <f t="shared" si="21"/>
        <v>3200</v>
      </c>
      <c r="D255" s="53"/>
      <c r="E255" s="20">
        <v>4</v>
      </c>
      <c r="F255" s="14">
        <v>1</v>
      </c>
      <c r="G255" s="54">
        <f t="shared" si="22"/>
        <v>300</v>
      </c>
      <c r="H255" s="33">
        <f t="shared" si="23"/>
        <v>1.644263575451145E-2</v>
      </c>
      <c r="I255" s="33">
        <f t="shared" si="24"/>
        <v>6.2968326931553426E-3</v>
      </c>
      <c r="J255" s="20">
        <v>33</v>
      </c>
      <c r="K255" s="14">
        <v>1</v>
      </c>
      <c r="L255" s="54">
        <f t="shared" si="25"/>
        <v>3200</v>
      </c>
      <c r="M255" s="33">
        <f t="shared" si="26"/>
        <v>2.4075641287536115E-2</v>
      </c>
      <c r="N255" s="34">
        <f t="shared" si="27"/>
        <v>9.9070716677564447E-4</v>
      </c>
    </row>
    <row r="256" spans="1:14" hidden="1" outlineLevel="1" x14ac:dyDescent="0.3">
      <c r="A256" s="36"/>
      <c r="B256" s="55" t="s">
        <v>279</v>
      </c>
      <c r="C256" s="42">
        <f t="shared" si="21"/>
        <v>-8.5714285714285712</v>
      </c>
      <c r="D256" s="53"/>
      <c r="E256" s="20">
        <v>0</v>
      </c>
      <c r="F256" s="14">
        <v>5</v>
      </c>
      <c r="G256" s="54">
        <f t="shared" si="22"/>
        <v>-100</v>
      </c>
      <c r="H256" s="33" t="str">
        <f t="shared" si="23"/>
        <v/>
      </c>
      <c r="I256" s="33">
        <f t="shared" si="24"/>
        <v>3.1484163465776718E-2</v>
      </c>
      <c r="J256" s="20">
        <v>32</v>
      </c>
      <c r="K256" s="14">
        <v>35</v>
      </c>
      <c r="L256" s="54">
        <f t="shared" si="25"/>
        <v>-8.5714285714285712</v>
      </c>
      <c r="M256" s="33">
        <f t="shared" si="26"/>
        <v>2.3346076400035019E-2</v>
      </c>
      <c r="N256" s="34">
        <f t="shared" si="27"/>
        <v>3.4674750837147557E-2</v>
      </c>
    </row>
    <row r="257" spans="1:14" hidden="1" outlineLevel="1" x14ac:dyDescent="0.3">
      <c r="A257" s="36"/>
      <c r="B257" s="55" t="s">
        <v>280</v>
      </c>
      <c r="C257" s="42">
        <f t="shared" si="21"/>
        <v>600</v>
      </c>
      <c r="D257" s="53"/>
      <c r="E257" s="20">
        <v>2</v>
      </c>
      <c r="F257" s="14">
        <v>1</v>
      </c>
      <c r="G257" s="54">
        <f t="shared" si="22"/>
        <v>100</v>
      </c>
      <c r="H257" s="33">
        <f t="shared" si="23"/>
        <v>8.2213178772557252E-3</v>
      </c>
      <c r="I257" s="33">
        <f t="shared" si="24"/>
        <v>6.2968326931553426E-3</v>
      </c>
      <c r="J257" s="20">
        <v>21</v>
      </c>
      <c r="K257" s="14">
        <v>3</v>
      </c>
      <c r="L257" s="54">
        <f t="shared" si="25"/>
        <v>600</v>
      </c>
      <c r="M257" s="33">
        <f t="shared" si="26"/>
        <v>1.5320862637522982E-2</v>
      </c>
      <c r="N257" s="34">
        <f t="shared" si="27"/>
        <v>2.9721215003269334E-3</v>
      </c>
    </row>
    <row r="258" spans="1:14" collapsed="1" x14ac:dyDescent="0.3">
      <c r="A258" s="36" t="s">
        <v>281</v>
      </c>
      <c r="B258" s="1" t="s">
        <v>282</v>
      </c>
      <c r="C258" s="42">
        <f t="shared" si="21"/>
        <v>16383.333333333334</v>
      </c>
      <c r="D258" s="53"/>
      <c r="E258" s="20">
        <v>277</v>
      </c>
      <c r="F258" s="14">
        <v>0</v>
      </c>
      <c r="G258" s="54" t="str">
        <f t="shared" si="22"/>
        <v/>
      </c>
      <c r="H258" s="33">
        <f t="shared" si="23"/>
        <v>1.1386525259999178</v>
      </c>
      <c r="I258" s="33" t="str">
        <f t="shared" si="24"/>
        <v/>
      </c>
      <c r="J258" s="20">
        <v>989</v>
      </c>
      <c r="K258" s="14">
        <v>6</v>
      </c>
      <c r="L258" s="54">
        <f t="shared" si="25"/>
        <v>16383.333333333334</v>
      </c>
      <c r="M258" s="33">
        <f t="shared" si="26"/>
        <v>0.7215396737385823</v>
      </c>
      <c r="N258" s="34">
        <f t="shared" si="27"/>
        <v>5.9442430006538668E-3</v>
      </c>
    </row>
    <row r="259" spans="1:14" hidden="1" outlineLevel="1" x14ac:dyDescent="0.3">
      <c r="A259" s="36"/>
      <c r="B259" s="55">
        <v>2</v>
      </c>
      <c r="C259" s="42" t="str">
        <f t="shared" si="21"/>
        <v/>
      </c>
      <c r="D259" s="53"/>
      <c r="E259" s="20">
        <v>276</v>
      </c>
      <c r="F259" s="14">
        <v>0</v>
      </c>
      <c r="G259" s="54" t="str">
        <f t="shared" si="22"/>
        <v/>
      </c>
      <c r="H259" s="33">
        <f t="shared" si="23"/>
        <v>1.1345418670612899</v>
      </c>
      <c r="I259" s="33" t="str">
        <f t="shared" si="24"/>
        <v/>
      </c>
      <c r="J259" s="20">
        <v>986</v>
      </c>
      <c r="K259" s="14">
        <v>0</v>
      </c>
      <c r="L259" s="54" t="str">
        <f t="shared" si="25"/>
        <v/>
      </c>
      <c r="M259" s="33">
        <f t="shared" si="26"/>
        <v>0.71935097907607903</v>
      </c>
      <c r="N259" s="34" t="str">
        <f t="shared" si="27"/>
        <v/>
      </c>
    </row>
    <row r="260" spans="1:14" hidden="1" outlineLevel="1" x14ac:dyDescent="0.3">
      <c r="A260" s="36"/>
      <c r="B260" s="55">
        <v>1</v>
      </c>
      <c r="C260" s="42">
        <f t="shared" si="21"/>
        <v>-50</v>
      </c>
      <c r="D260" s="53"/>
      <c r="E260" s="20">
        <v>1</v>
      </c>
      <c r="F260" s="14">
        <v>0</v>
      </c>
      <c r="G260" s="54" t="str">
        <f t="shared" si="22"/>
        <v/>
      </c>
      <c r="H260" s="33">
        <f t="shared" si="23"/>
        <v>4.1106589386278626E-3</v>
      </c>
      <c r="I260" s="33" t="str">
        <f t="shared" si="24"/>
        <v/>
      </c>
      <c r="J260" s="20">
        <v>3</v>
      </c>
      <c r="K260" s="14">
        <v>6</v>
      </c>
      <c r="L260" s="54">
        <f t="shared" si="25"/>
        <v>-50</v>
      </c>
      <c r="M260" s="33">
        <f t="shared" si="26"/>
        <v>2.1886946625032828E-3</v>
      </c>
      <c r="N260" s="34">
        <f t="shared" si="27"/>
        <v>5.9442430006538668E-3</v>
      </c>
    </row>
    <row r="261" spans="1:14" collapsed="1" x14ac:dyDescent="0.3">
      <c r="A261" s="36" t="s">
        <v>283</v>
      </c>
      <c r="B261" s="1" t="s">
        <v>284</v>
      </c>
      <c r="C261" s="42">
        <f t="shared" si="21"/>
        <v>41.390205371248022</v>
      </c>
      <c r="D261" s="53"/>
      <c r="E261" s="20">
        <v>234</v>
      </c>
      <c r="F261" s="14">
        <v>120</v>
      </c>
      <c r="G261" s="54">
        <f t="shared" si="22"/>
        <v>95</v>
      </c>
      <c r="H261" s="33">
        <f t="shared" si="23"/>
        <v>0.96189419163891976</v>
      </c>
      <c r="I261" s="33">
        <f t="shared" si="24"/>
        <v>0.75561992317864113</v>
      </c>
      <c r="J261" s="20">
        <v>895</v>
      </c>
      <c r="K261" s="14">
        <v>633</v>
      </c>
      <c r="L261" s="54">
        <f t="shared" si="25"/>
        <v>41.390205371248022</v>
      </c>
      <c r="M261" s="33">
        <f t="shared" si="26"/>
        <v>0.65296057431347942</v>
      </c>
      <c r="N261" s="34">
        <f t="shared" si="27"/>
        <v>0.62711763656898301</v>
      </c>
    </row>
    <row r="262" spans="1:14" hidden="1" outlineLevel="1" x14ac:dyDescent="0.3">
      <c r="A262" s="36"/>
      <c r="B262" s="55" t="s">
        <v>285</v>
      </c>
      <c r="C262" s="42">
        <f t="shared" si="21"/>
        <v>75.157232704402517</v>
      </c>
      <c r="D262" s="53"/>
      <c r="E262" s="20">
        <v>161</v>
      </c>
      <c r="F262" s="14">
        <v>68</v>
      </c>
      <c r="G262" s="54">
        <f t="shared" si="22"/>
        <v>136.76470588235296</v>
      </c>
      <c r="H262" s="33">
        <f t="shared" si="23"/>
        <v>0.66181608911908574</v>
      </c>
      <c r="I262" s="33">
        <f t="shared" si="24"/>
        <v>0.42818462313456335</v>
      </c>
      <c r="J262" s="20">
        <v>557</v>
      </c>
      <c r="K262" s="14">
        <v>318</v>
      </c>
      <c r="L262" s="54">
        <f t="shared" si="25"/>
        <v>75.157232704402517</v>
      </c>
      <c r="M262" s="33">
        <f t="shared" si="26"/>
        <v>0.40636764233810951</v>
      </c>
      <c r="N262" s="34">
        <f t="shared" si="27"/>
        <v>0.31504487903465495</v>
      </c>
    </row>
    <row r="263" spans="1:14" hidden="1" outlineLevel="1" x14ac:dyDescent="0.3">
      <c r="A263" s="36"/>
      <c r="B263" s="55" t="s">
        <v>286</v>
      </c>
      <c r="C263" s="42">
        <f t="shared" si="21"/>
        <v>93.103448275862064</v>
      </c>
      <c r="D263" s="53"/>
      <c r="E263" s="20">
        <v>73</v>
      </c>
      <c r="F263" s="14">
        <v>35</v>
      </c>
      <c r="G263" s="54">
        <f t="shared" si="22"/>
        <v>108.57142857142857</v>
      </c>
      <c r="H263" s="33">
        <f t="shared" si="23"/>
        <v>0.30007810251983391</v>
      </c>
      <c r="I263" s="33">
        <f t="shared" si="24"/>
        <v>0.22038914426043701</v>
      </c>
      <c r="J263" s="20">
        <v>336</v>
      </c>
      <c r="K263" s="14">
        <v>174</v>
      </c>
      <c r="L263" s="54">
        <f t="shared" si="25"/>
        <v>93.103448275862064</v>
      </c>
      <c r="M263" s="33">
        <f t="shared" si="26"/>
        <v>0.24513380220036771</v>
      </c>
      <c r="N263" s="34">
        <f t="shared" si="27"/>
        <v>0.17238304701896215</v>
      </c>
    </row>
    <row r="264" spans="1:14" hidden="1" outlineLevel="1" x14ac:dyDescent="0.3">
      <c r="A264" s="36"/>
      <c r="B264" s="55" t="s">
        <v>287</v>
      </c>
      <c r="C264" s="42">
        <f t="shared" si="21"/>
        <v>-98.924731182795696</v>
      </c>
      <c r="D264" s="53"/>
      <c r="E264" s="20">
        <v>0</v>
      </c>
      <c r="F264" s="14">
        <v>12</v>
      </c>
      <c r="G264" s="54">
        <f t="shared" si="22"/>
        <v>-100</v>
      </c>
      <c r="H264" s="33" t="str">
        <f t="shared" si="23"/>
        <v/>
      </c>
      <c r="I264" s="33">
        <f t="shared" si="24"/>
        <v>7.5561992317864118E-2</v>
      </c>
      <c r="J264" s="20">
        <v>1</v>
      </c>
      <c r="K264" s="14">
        <v>93</v>
      </c>
      <c r="L264" s="54">
        <f t="shared" si="25"/>
        <v>-98.924731182795696</v>
      </c>
      <c r="M264" s="33">
        <f t="shared" si="26"/>
        <v>7.2956488750109435E-4</v>
      </c>
      <c r="N264" s="34">
        <f t="shared" si="27"/>
        <v>9.2135766510134942E-2</v>
      </c>
    </row>
    <row r="265" spans="1:14" hidden="1" outlineLevel="1" x14ac:dyDescent="0.3">
      <c r="A265" s="36"/>
      <c r="B265" s="55" t="s">
        <v>288</v>
      </c>
      <c r="C265" s="42" t="str">
        <f t="shared" si="21"/>
        <v/>
      </c>
      <c r="D265" s="53"/>
      <c r="E265" s="20">
        <v>0</v>
      </c>
      <c r="F265" s="14">
        <v>0</v>
      </c>
      <c r="G265" s="54" t="str">
        <f t="shared" si="22"/>
        <v/>
      </c>
      <c r="H265" s="33" t="str">
        <f t="shared" si="23"/>
        <v/>
      </c>
      <c r="I265" s="33" t="str">
        <f t="shared" si="24"/>
        <v/>
      </c>
      <c r="J265" s="20">
        <v>1</v>
      </c>
      <c r="K265" s="14">
        <v>0</v>
      </c>
      <c r="L265" s="54" t="str">
        <f t="shared" si="25"/>
        <v/>
      </c>
      <c r="M265" s="33">
        <f t="shared" si="26"/>
        <v>7.2956488750109435E-4</v>
      </c>
      <c r="N265" s="34" t="str">
        <f t="shared" si="27"/>
        <v/>
      </c>
    </row>
    <row r="266" spans="1:14" hidden="1" outlineLevel="1" x14ac:dyDescent="0.3">
      <c r="A266" s="36"/>
      <c r="B266" s="55" t="s">
        <v>289</v>
      </c>
      <c r="C266" s="42">
        <f t="shared" ref="C266:C329" si="28">IF(K266=0,"",SUM(((J266-K266)/K266)*100))</f>
        <v>-100</v>
      </c>
      <c r="D266" s="53"/>
      <c r="E266" s="20">
        <v>0</v>
      </c>
      <c r="F266" s="14">
        <v>5</v>
      </c>
      <c r="G266" s="54">
        <f t="shared" ref="G266:G329" si="29">IF(F266=0,"",SUM(((E266-F266)/F266)*100))</f>
        <v>-100</v>
      </c>
      <c r="H266" s="33" t="str">
        <f t="shared" ref="H266:H329" si="30">IF(E266=0,"",SUM((E266/CntPeriod)*100))</f>
        <v/>
      </c>
      <c r="I266" s="33">
        <f t="shared" ref="I266:I329" si="31">IF(F266=0,"",SUM((F266/CntPeriodPrevYear)*100))</f>
        <v>3.1484163465776718E-2</v>
      </c>
      <c r="J266" s="20">
        <v>0</v>
      </c>
      <c r="K266" s="14">
        <v>48</v>
      </c>
      <c r="L266" s="54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4.7553944005230935E-2</v>
      </c>
    </row>
    <row r="267" spans="1:14" collapsed="1" x14ac:dyDescent="0.3">
      <c r="A267" s="36" t="s">
        <v>290</v>
      </c>
      <c r="B267" s="1" t="s">
        <v>291</v>
      </c>
      <c r="C267" s="42">
        <f t="shared" si="28"/>
        <v>-51.726226529376142</v>
      </c>
      <c r="D267" s="53"/>
      <c r="E267" s="20">
        <v>27</v>
      </c>
      <c r="F267" s="14">
        <v>155</v>
      </c>
      <c r="G267" s="54">
        <f t="shared" si="29"/>
        <v>-82.58064516129032</v>
      </c>
      <c r="H267" s="33">
        <f t="shared" si="30"/>
        <v>0.11098779134295228</v>
      </c>
      <c r="I267" s="33">
        <f t="shared" si="31"/>
        <v>0.97600906743907823</v>
      </c>
      <c r="J267" s="20">
        <v>797</v>
      </c>
      <c r="K267" s="14">
        <v>1651</v>
      </c>
      <c r="L267" s="54">
        <f t="shared" si="32"/>
        <v>-51.726226529376142</v>
      </c>
      <c r="M267" s="33">
        <f t="shared" si="33"/>
        <v>0.5814632153383722</v>
      </c>
      <c r="N267" s="34">
        <f t="shared" si="34"/>
        <v>1.6356575323465892</v>
      </c>
    </row>
    <row r="268" spans="1:14" hidden="1" outlineLevel="1" x14ac:dyDescent="0.3">
      <c r="A268" s="36"/>
      <c r="B268" s="55" t="s">
        <v>292</v>
      </c>
      <c r="C268" s="42">
        <f t="shared" si="28"/>
        <v>-63.01188903566711</v>
      </c>
      <c r="D268" s="53"/>
      <c r="E268" s="20">
        <v>18</v>
      </c>
      <c r="F268" s="14">
        <v>138</v>
      </c>
      <c r="G268" s="54">
        <f t="shared" si="29"/>
        <v>-86.956521739130437</v>
      </c>
      <c r="H268" s="33">
        <f t="shared" si="30"/>
        <v>7.399186089530152E-2</v>
      </c>
      <c r="I268" s="33">
        <f t="shared" si="31"/>
        <v>0.86896291165543726</v>
      </c>
      <c r="J268" s="20">
        <v>560</v>
      </c>
      <c r="K268" s="14">
        <v>1514</v>
      </c>
      <c r="L268" s="54">
        <f t="shared" si="32"/>
        <v>-63.01188903566711</v>
      </c>
      <c r="M268" s="33">
        <f t="shared" si="33"/>
        <v>0.40855633700061283</v>
      </c>
      <c r="N268" s="34">
        <f t="shared" si="34"/>
        <v>1.4999306504983256</v>
      </c>
    </row>
    <row r="269" spans="1:14" hidden="1" outlineLevel="1" x14ac:dyDescent="0.3">
      <c r="A269" s="36"/>
      <c r="B269" s="55" t="s">
        <v>293</v>
      </c>
      <c r="C269" s="42">
        <f t="shared" si="28"/>
        <v>17.857142857142858</v>
      </c>
      <c r="D269" s="53"/>
      <c r="E269" s="20">
        <v>0</v>
      </c>
      <c r="F269" s="14">
        <v>6</v>
      </c>
      <c r="G269" s="54">
        <f t="shared" si="29"/>
        <v>-100</v>
      </c>
      <c r="H269" s="33" t="str">
        <f t="shared" si="30"/>
        <v/>
      </c>
      <c r="I269" s="33">
        <f t="shared" si="31"/>
        <v>3.7780996158932059E-2</v>
      </c>
      <c r="J269" s="20">
        <v>99</v>
      </c>
      <c r="K269" s="14">
        <v>84</v>
      </c>
      <c r="L269" s="54">
        <f t="shared" si="32"/>
        <v>17.857142857142858</v>
      </c>
      <c r="M269" s="33">
        <f t="shared" si="33"/>
        <v>7.2226923862608344E-2</v>
      </c>
      <c r="N269" s="34">
        <f t="shared" si="34"/>
        <v>8.3219402009154134E-2</v>
      </c>
    </row>
    <row r="270" spans="1:14" hidden="1" outlineLevel="1" x14ac:dyDescent="0.3">
      <c r="A270" s="36"/>
      <c r="B270" s="55" t="s">
        <v>294</v>
      </c>
      <c r="C270" s="42" t="str">
        <f t="shared" si="28"/>
        <v/>
      </c>
      <c r="D270" s="53"/>
      <c r="E270" s="20">
        <v>9</v>
      </c>
      <c r="F270" s="14">
        <v>0</v>
      </c>
      <c r="G270" s="54" t="str">
        <f t="shared" si="29"/>
        <v/>
      </c>
      <c r="H270" s="33">
        <f t="shared" si="30"/>
        <v>3.699593044765076E-2</v>
      </c>
      <c r="I270" s="33" t="str">
        <f t="shared" si="31"/>
        <v/>
      </c>
      <c r="J270" s="20">
        <v>96</v>
      </c>
      <c r="K270" s="14">
        <v>0</v>
      </c>
      <c r="L270" s="54" t="str">
        <f t="shared" si="32"/>
        <v/>
      </c>
      <c r="M270" s="33">
        <f t="shared" si="33"/>
        <v>7.0038229200105051E-2</v>
      </c>
      <c r="N270" s="34" t="str">
        <f t="shared" si="34"/>
        <v/>
      </c>
    </row>
    <row r="271" spans="1:14" hidden="1" outlineLevel="1" x14ac:dyDescent="0.3">
      <c r="A271" s="36"/>
      <c r="B271" s="55" t="s">
        <v>295</v>
      </c>
      <c r="C271" s="42">
        <f t="shared" si="28"/>
        <v>-20.754716981132077</v>
      </c>
      <c r="D271" s="53"/>
      <c r="E271" s="20">
        <v>0</v>
      </c>
      <c r="F271" s="14">
        <v>11</v>
      </c>
      <c r="G271" s="54">
        <f t="shared" si="29"/>
        <v>-100</v>
      </c>
      <c r="H271" s="33" t="str">
        <f t="shared" si="30"/>
        <v/>
      </c>
      <c r="I271" s="33">
        <f t="shared" si="31"/>
        <v>6.9265159624708764E-2</v>
      </c>
      <c r="J271" s="20">
        <v>42</v>
      </c>
      <c r="K271" s="14">
        <v>53</v>
      </c>
      <c r="L271" s="54">
        <f t="shared" si="32"/>
        <v>-20.754716981132077</v>
      </c>
      <c r="M271" s="33">
        <f t="shared" si="33"/>
        <v>3.0641725275045963E-2</v>
      </c>
      <c r="N271" s="34">
        <f t="shared" si="34"/>
        <v>5.250747983910916E-2</v>
      </c>
    </row>
    <row r="272" spans="1:14" collapsed="1" x14ac:dyDescent="0.3">
      <c r="A272" s="36" t="s">
        <v>296</v>
      </c>
      <c r="B272" s="1" t="s">
        <v>297</v>
      </c>
      <c r="C272" s="42">
        <f t="shared" si="28"/>
        <v>53.578336557059956</v>
      </c>
      <c r="D272" s="53"/>
      <c r="E272" s="20">
        <v>166</v>
      </c>
      <c r="F272" s="14">
        <v>75</v>
      </c>
      <c r="G272" s="54">
        <f t="shared" si="29"/>
        <v>121.33333333333334</v>
      </c>
      <c r="H272" s="33">
        <f t="shared" si="30"/>
        <v>0.68236938381222512</v>
      </c>
      <c r="I272" s="33">
        <f t="shared" si="31"/>
        <v>0.47226245198665073</v>
      </c>
      <c r="J272" s="20">
        <v>794</v>
      </c>
      <c r="K272" s="14">
        <v>517</v>
      </c>
      <c r="L272" s="54">
        <f t="shared" si="32"/>
        <v>53.578336557059956</v>
      </c>
      <c r="M272" s="33">
        <f t="shared" si="33"/>
        <v>0.57927452067586893</v>
      </c>
      <c r="N272" s="34">
        <f t="shared" si="34"/>
        <v>0.51219560522300822</v>
      </c>
    </row>
    <row r="273" spans="1:14" hidden="1" outlineLevel="1" x14ac:dyDescent="0.3">
      <c r="A273" s="36"/>
      <c r="B273" s="55" t="s">
        <v>298</v>
      </c>
      <c r="C273" s="42">
        <f t="shared" si="28"/>
        <v>76.394849785407729</v>
      </c>
      <c r="D273" s="53"/>
      <c r="E273" s="20">
        <v>88</v>
      </c>
      <c r="F273" s="14">
        <v>35</v>
      </c>
      <c r="G273" s="54">
        <f t="shared" si="29"/>
        <v>151.42857142857142</v>
      </c>
      <c r="H273" s="33">
        <f t="shared" si="30"/>
        <v>0.36173798659925188</v>
      </c>
      <c r="I273" s="33">
        <f t="shared" si="31"/>
        <v>0.22038914426043701</v>
      </c>
      <c r="J273" s="20">
        <v>411</v>
      </c>
      <c r="K273" s="14">
        <v>233</v>
      </c>
      <c r="L273" s="54">
        <f t="shared" si="32"/>
        <v>76.394849785407729</v>
      </c>
      <c r="M273" s="33">
        <f t="shared" si="33"/>
        <v>0.29985116876294976</v>
      </c>
      <c r="N273" s="34">
        <f t="shared" si="34"/>
        <v>0.23083476985872514</v>
      </c>
    </row>
    <row r="274" spans="1:14" hidden="1" outlineLevel="1" x14ac:dyDescent="0.3">
      <c r="A274" s="36"/>
      <c r="B274" s="55" t="s">
        <v>299</v>
      </c>
      <c r="C274" s="42">
        <f t="shared" si="28"/>
        <v>30.82191780821918</v>
      </c>
      <c r="D274" s="53"/>
      <c r="E274" s="20">
        <v>26</v>
      </c>
      <c r="F274" s="14">
        <v>16</v>
      </c>
      <c r="G274" s="54">
        <f t="shared" si="29"/>
        <v>62.5</v>
      </c>
      <c r="H274" s="33">
        <f t="shared" si="30"/>
        <v>0.10687713240432441</v>
      </c>
      <c r="I274" s="33">
        <f t="shared" si="31"/>
        <v>0.10074932309048548</v>
      </c>
      <c r="J274" s="20">
        <v>191</v>
      </c>
      <c r="K274" s="14">
        <v>146</v>
      </c>
      <c r="L274" s="54">
        <f t="shared" si="32"/>
        <v>30.82191780821918</v>
      </c>
      <c r="M274" s="33">
        <f t="shared" si="33"/>
        <v>0.13934689351270901</v>
      </c>
      <c r="N274" s="34">
        <f t="shared" si="34"/>
        <v>0.14464324634924408</v>
      </c>
    </row>
    <row r="275" spans="1:14" hidden="1" outlineLevel="1" x14ac:dyDescent="0.3">
      <c r="A275" s="36"/>
      <c r="B275" s="55" t="s">
        <v>300</v>
      </c>
      <c r="C275" s="42" t="str">
        <f t="shared" si="28"/>
        <v/>
      </c>
      <c r="D275" s="53"/>
      <c r="E275" s="20">
        <v>21</v>
      </c>
      <c r="F275" s="14">
        <v>0</v>
      </c>
      <c r="G275" s="54" t="str">
        <f t="shared" si="29"/>
        <v/>
      </c>
      <c r="H275" s="33">
        <f t="shared" si="30"/>
        <v>8.6323837711185111E-2</v>
      </c>
      <c r="I275" s="33" t="str">
        <f t="shared" si="31"/>
        <v/>
      </c>
      <c r="J275" s="20">
        <v>76</v>
      </c>
      <c r="K275" s="14">
        <v>0</v>
      </c>
      <c r="L275" s="54" t="str">
        <f t="shared" si="32"/>
        <v/>
      </c>
      <c r="M275" s="33">
        <f t="shared" si="33"/>
        <v>5.5446931450083163E-2</v>
      </c>
      <c r="N275" s="34" t="str">
        <f t="shared" si="34"/>
        <v/>
      </c>
    </row>
    <row r="276" spans="1:14" hidden="1" outlineLevel="1" x14ac:dyDescent="0.3">
      <c r="A276" s="36"/>
      <c r="B276" s="55" t="s">
        <v>301</v>
      </c>
      <c r="C276" s="42">
        <f t="shared" si="28"/>
        <v>-11.904761904761903</v>
      </c>
      <c r="D276" s="53"/>
      <c r="E276" s="20">
        <v>21</v>
      </c>
      <c r="F276" s="14">
        <v>14</v>
      </c>
      <c r="G276" s="54">
        <f t="shared" si="29"/>
        <v>50</v>
      </c>
      <c r="H276" s="33">
        <f t="shared" si="30"/>
        <v>8.6323837711185111E-2</v>
      </c>
      <c r="I276" s="33">
        <f t="shared" si="31"/>
        <v>8.81556577041748E-2</v>
      </c>
      <c r="J276" s="20">
        <v>74</v>
      </c>
      <c r="K276" s="14">
        <v>84</v>
      </c>
      <c r="L276" s="54">
        <f t="shared" si="32"/>
        <v>-11.904761904761903</v>
      </c>
      <c r="M276" s="33">
        <f t="shared" si="33"/>
        <v>5.3987801675080986E-2</v>
      </c>
      <c r="N276" s="34">
        <f t="shared" si="34"/>
        <v>8.3219402009154134E-2</v>
      </c>
    </row>
    <row r="277" spans="1:14" hidden="1" outlineLevel="1" x14ac:dyDescent="0.3">
      <c r="A277" s="36"/>
      <c r="B277" s="55" t="s">
        <v>302</v>
      </c>
      <c r="C277" s="42" t="str">
        <f t="shared" si="28"/>
        <v/>
      </c>
      <c r="D277" s="53"/>
      <c r="E277" s="20">
        <v>10</v>
      </c>
      <c r="F277" s="14">
        <v>0</v>
      </c>
      <c r="G277" s="54" t="str">
        <f t="shared" si="29"/>
        <v/>
      </c>
      <c r="H277" s="33">
        <f t="shared" si="30"/>
        <v>4.1106589386278619E-2</v>
      </c>
      <c r="I277" s="33" t="str">
        <f t="shared" si="31"/>
        <v/>
      </c>
      <c r="J277" s="20">
        <v>40</v>
      </c>
      <c r="K277" s="14">
        <v>0</v>
      </c>
      <c r="L277" s="54" t="str">
        <f t="shared" si="32"/>
        <v/>
      </c>
      <c r="M277" s="33">
        <f t="shared" si="33"/>
        <v>2.9182595500043772E-2</v>
      </c>
      <c r="N277" s="34" t="str">
        <f t="shared" si="34"/>
        <v/>
      </c>
    </row>
    <row r="278" spans="1:14" hidden="1" outlineLevel="1" x14ac:dyDescent="0.3">
      <c r="A278" s="36"/>
      <c r="B278" s="55" t="s">
        <v>303</v>
      </c>
      <c r="C278" s="42">
        <f t="shared" si="28"/>
        <v>-95.918367346938766</v>
      </c>
      <c r="D278" s="53"/>
      <c r="E278" s="20">
        <v>0</v>
      </c>
      <c r="F278" s="14">
        <v>9</v>
      </c>
      <c r="G278" s="54">
        <f t="shared" si="29"/>
        <v>-100</v>
      </c>
      <c r="H278" s="33" t="str">
        <f t="shared" si="30"/>
        <v/>
      </c>
      <c r="I278" s="33">
        <f t="shared" si="31"/>
        <v>5.6671494238398082E-2</v>
      </c>
      <c r="J278" s="20">
        <v>2</v>
      </c>
      <c r="K278" s="14">
        <v>49</v>
      </c>
      <c r="L278" s="54">
        <f t="shared" si="32"/>
        <v>-95.918367346938766</v>
      </c>
      <c r="M278" s="33">
        <f t="shared" si="33"/>
        <v>1.4591297750021887E-3</v>
      </c>
      <c r="N278" s="34">
        <f t="shared" si="34"/>
        <v>4.8544651172006577E-2</v>
      </c>
    </row>
    <row r="279" spans="1:14" hidden="1" outlineLevel="1" x14ac:dyDescent="0.3">
      <c r="A279" s="36"/>
      <c r="B279" s="55" t="s">
        <v>304</v>
      </c>
      <c r="C279" s="42">
        <f t="shared" si="28"/>
        <v>-100</v>
      </c>
      <c r="D279" s="53"/>
      <c r="E279" s="20">
        <v>0</v>
      </c>
      <c r="F279" s="14">
        <v>1</v>
      </c>
      <c r="G279" s="54">
        <f t="shared" si="29"/>
        <v>-100</v>
      </c>
      <c r="H279" s="33" t="str">
        <f t="shared" si="30"/>
        <v/>
      </c>
      <c r="I279" s="33">
        <f t="shared" si="31"/>
        <v>6.2968326931553426E-3</v>
      </c>
      <c r="J279" s="20">
        <v>0</v>
      </c>
      <c r="K279" s="14">
        <v>5</v>
      </c>
      <c r="L279" s="54">
        <f t="shared" si="32"/>
        <v>-100</v>
      </c>
      <c r="M279" s="33" t="str">
        <f t="shared" si="33"/>
        <v/>
      </c>
      <c r="N279" s="34">
        <f t="shared" si="34"/>
        <v>4.9535358338782219E-3</v>
      </c>
    </row>
    <row r="280" spans="1:14" collapsed="1" x14ac:dyDescent="0.3">
      <c r="A280" s="36" t="s">
        <v>305</v>
      </c>
      <c r="B280" s="1" t="s">
        <v>306</v>
      </c>
      <c r="C280" s="42">
        <f t="shared" si="28"/>
        <v>35.458167330677291</v>
      </c>
      <c r="D280" s="53"/>
      <c r="E280" s="20">
        <v>109</v>
      </c>
      <c r="F280" s="14">
        <v>100</v>
      </c>
      <c r="G280" s="54">
        <f t="shared" si="29"/>
        <v>9</v>
      </c>
      <c r="H280" s="33">
        <f t="shared" si="30"/>
        <v>0.44806182431043695</v>
      </c>
      <c r="I280" s="33">
        <f t="shared" si="31"/>
        <v>0.62968326931553431</v>
      </c>
      <c r="J280" s="20">
        <v>680</v>
      </c>
      <c r="K280" s="14">
        <v>502</v>
      </c>
      <c r="L280" s="54">
        <f t="shared" si="32"/>
        <v>35.458167330677291</v>
      </c>
      <c r="M280" s="33">
        <f t="shared" si="33"/>
        <v>0.49610412350074418</v>
      </c>
      <c r="N280" s="34">
        <f t="shared" si="34"/>
        <v>0.49733499772137357</v>
      </c>
    </row>
    <row r="281" spans="1:14" hidden="1" outlineLevel="1" x14ac:dyDescent="0.3">
      <c r="A281" s="36"/>
      <c r="B281" s="55" t="s">
        <v>306</v>
      </c>
      <c r="C281" s="42">
        <f t="shared" si="28"/>
        <v>24.842767295597483</v>
      </c>
      <c r="D281" s="53"/>
      <c r="E281" s="20">
        <v>64</v>
      </c>
      <c r="F281" s="14">
        <v>67</v>
      </c>
      <c r="G281" s="54">
        <f t="shared" si="29"/>
        <v>-4.4776119402985071</v>
      </c>
      <c r="H281" s="33">
        <f t="shared" si="30"/>
        <v>0.26308217207218321</v>
      </c>
      <c r="I281" s="33">
        <f t="shared" si="31"/>
        <v>0.42188779044140795</v>
      </c>
      <c r="J281" s="20">
        <v>397</v>
      </c>
      <c r="K281" s="14">
        <v>318</v>
      </c>
      <c r="L281" s="54">
        <f t="shared" si="32"/>
        <v>24.842767295597483</v>
      </c>
      <c r="M281" s="33">
        <f t="shared" si="33"/>
        <v>0.28963726033793447</v>
      </c>
      <c r="N281" s="34">
        <f t="shared" si="34"/>
        <v>0.31504487903465495</v>
      </c>
    </row>
    <row r="282" spans="1:14" hidden="1" outlineLevel="1" x14ac:dyDescent="0.3">
      <c r="A282" s="36"/>
      <c r="B282" s="55" t="s">
        <v>307</v>
      </c>
      <c r="C282" s="42">
        <f t="shared" si="28"/>
        <v>53.01204819277109</v>
      </c>
      <c r="D282" s="53"/>
      <c r="E282" s="20">
        <v>36</v>
      </c>
      <c r="F282" s="14">
        <v>30</v>
      </c>
      <c r="G282" s="54">
        <f t="shared" si="29"/>
        <v>20</v>
      </c>
      <c r="H282" s="33">
        <f t="shared" si="30"/>
        <v>0.14798372179060304</v>
      </c>
      <c r="I282" s="33">
        <f t="shared" si="31"/>
        <v>0.18890498079466028</v>
      </c>
      <c r="J282" s="20">
        <v>254</v>
      </c>
      <c r="K282" s="14">
        <v>166</v>
      </c>
      <c r="L282" s="54">
        <f t="shared" si="32"/>
        <v>53.01204819277109</v>
      </c>
      <c r="M282" s="33">
        <f t="shared" si="33"/>
        <v>0.18530948142527795</v>
      </c>
      <c r="N282" s="34">
        <f t="shared" si="34"/>
        <v>0.16445738968475698</v>
      </c>
    </row>
    <row r="283" spans="1:14" hidden="1" outlineLevel="1" x14ac:dyDescent="0.3">
      <c r="A283" s="36"/>
      <c r="B283" s="55" t="s">
        <v>308</v>
      </c>
      <c r="C283" s="42" t="str">
        <f t="shared" si="28"/>
        <v/>
      </c>
      <c r="D283" s="53"/>
      <c r="E283" s="20">
        <v>9</v>
      </c>
      <c r="F283" s="14">
        <v>0</v>
      </c>
      <c r="G283" s="54" t="str">
        <f t="shared" si="29"/>
        <v/>
      </c>
      <c r="H283" s="33">
        <f t="shared" si="30"/>
        <v>3.699593044765076E-2</v>
      </c>
      <c r="I283" s="33" t="str">
        <f t="shared" si="31"/>
        <v/>
      </c>
      <c r="J283" s="20">
        <v>29</v>
      </c>
      <c r="K283" s="14">
        <v>0</v>
      </c>
      <c r="L283" s="54" t="str">
        <f t="shared" si="32"/>
        <v/>
      </c>
      <c r="M283" s="33">
        <f t="shared" si="33"/>
        <v>2.1157381737531736E-2</v>
      </c>
      <c r="N283" s="34" t="str">
        <f t="shared" si="34"/>
        <v/>
      </c>
    </row>
    <row r="284" spans="1:14" hidden="1" outlineLevel="1" x14ac:dyDescent="0.3">
      <c r="A284" s="36"/>
      <c r="B284" s="55" t="s">
        <v>309</v>
      </c>
      <c r="C284" s="42">
        <f t="shared" si="28"/>
        <v>-100</v>
      </c>
      <c r="D284" s="53"/>
      <c r="E284" s="20">
        <v>0</v>
      </c>
      <c r="F284" s="14">
        <v>3</v>
      </c>
      <c r="G284" s="54">
        <f t="shared" si="29"/>
        <v>-100</v>
      </c>
      <c r="H284" s="33" t="str">
        <f t="shared" si="30"/>
        <v/>
      </c>
      <c r="I284" s="33">
        <f t="shared" si="31"/>
        <v>1.889049807946603E-2</v>
      </c>
      <c r="J284" s="20">
        <v>0</v>
      </c>
      <c r="K284" s="14">
        <v>18</v>
      </c>
      <c r="L284" s="54">
        <f t="shared" si="32"/>
        <v>-100</v>
      </c>
      <c r="M284" s="33" t="str">
        <f t="shared" si="33"/>
        <v/>
      </c>
      <c r="N284" s="34">
        <f t="shared" si="34"/>
        <v>1.78327290019616E-2</v>
      </c>
    </row>
    <row r="285" spans="1:14" collapsed="1" x14ac:dyDescent="0.3">
      <c r="A285" s="36" t="s">
        <v>310</v>
      </c>
      <c r="B285" s="1" t="s">
        <v>311</v>
      </c>
      <c r="C285" s="42">
        <f t="shared" si="28"/>
        <v>14.496314496314497</v>
      </c>
      <c r="D285" s="53"/>
      <c r="E285" s="20">
        <v>86</v>
      </c>
      <c r="F285" s="14">
        <v>81</v>
      </c>
      <c r="G285" s="54">
        <f t="shared" si="29"/>
        <v>6.1728395061728394</v>
      </c>
      <c r="H285" s="33">
        <f t="shared" si="30"/>
        <v>0.35351666872199611</v>
      </c>
      <c r="I285" s="33">
        <f t="shared" si="31"/>
        <v>0.51004344814558278</v>
      </c>
      <c r="J285" s="20">
        <v>466</v>
      </c>
      <c r="K285" s="14">
        <v>407</v>
      </c>
      <c r="L285" s="54">
        <f t="shared" si="32"/>
        <v>14.496314496314497</v>
      </c>
      <c r="M285" s="33">
        <f t="shared" si="33"/>
        <v>0.33997723757550996</v>
      </c>
      <c r="N285" s="34">
        <f t="shared" si="34"/>
        <v>0.40321781687768726</v>
      </c>
    </row>
    <row r="286" spans="1:14" hidden="1" outlineLevel="1" x14ac:dyDescent="0.3">
      <c r="A286" s="36"/>
      <c r="B286" s="55" t="s">
        <v>312</v>
      </c>
      <c r="C286" s="42">
        <f t="shared" si="28"/>
        <v>88.888888888888886</v>
      </c>
      <c r="D286" s="53"/>
      <c r="E286" s="20">
        <v>11</v>
      </c>
      <c r="F286" s="14">
        <v>12</v>
      </c>
      <c r="G286" s="54">
        <f t="shared" si="29"/>
        <v>-8.3333333333333321</v>
      </c>
      <c r="H286" s="33">
        <f t="shared" si="30"/>
        <v>4.5217248324906485E-2</v>
      </c>
      <c r="I286" s="33">
        <f t="shared" si="31"/>
        <v>7.5561992317864118E-2</v>
      </c>
      <c r="J286" s="20">
        <v>153</v>
      </c>
      <c r="K286" s="14">
        <v>81</v>
      </c>
      <c r="L286" s="54">
        <f t="shared" si="32"/>
        <v>88.888888888888886</v>
      </c>
      <c r="M286" s="33">
        <f t="shared" si="33"/>
        <v>0.11162342778766744</v>
      </c>
      <c r="N286" s="34">
        <f t="shared" si="34"/>
        <v>8.0247280508827207E-2</v>
      </c>
    </row>
    <row r="287" spans="1:14" hidden="1" outlineLevel="1" x14ac:dyDescent="0.3">
      <c r="A287" s="36"/>
      <c r="B287" s="55" t="s">
        <v>313</v>
      </c>
      <c r="C287" s="42">
        <f t="shared" si="28"/>
        <v>83.82352941176471</v>
      </c>
      <c r="D287" s="53"/>
      <c r="E287" s="20">
        <v>32</v>
      </c>
      <c r="F287" s="14">
        <v>11</v>
      </c>
      <c r="G287" s="54">
        <f t="shared" si="29"/>
        <v>190.90909090909091</v>
      </c>
      <c r="H287" s="33">
        <f t="shared" si="30"/>
        <v>0.1315410860360916</v>
      </c>
      <c r="I287" s="33">
        <f t="shared" si="31"/>
        <v>6.9265159624708764E-2</v>
      </c>
      <c r="J287" s="20">
        <v>125</v>
      </c>
      <c r="K287" s="14">
        <v>68</v>
      </c>
      <c r="L287" s="54">
        <f t="shared" si="32"/>
        <v>83.82352941176471</v>
      </c>
      <c r="M287" s="33">
        <f t="shared" si="33"/>
        <v>9.1195610937636784E-2</v>
      </c>
      <c r="N287" s="34">
        <f t="shared" si="34"/>
        <v>6.7368087340743829E-2</v>
      </c>
    </row>
    <row r="288" spans="1:14" hidden="1" outlineLevel="1" x14ac:dyDescent="0.3">
      <c r="A288" s="36"/>
      <c r="B288" s="55" t="s">
        <v>314</v>
      </c>
      <c r="C288" s="42">
        <f t="shared" si="28"/>
        <v>-26.206896551724139</v>
      </c>
      <c r="D288" s="53"/>
      <c r="E288" s="20">
        <v>29</v>
      </c>
      <c r="F288" s="14">
        <v>34</v>
      </c>
      <c r="G288" s="54">
        <f t="shared" si="29"/>
        <v>-14.705882352941178</v>
      </c>
      <c r="H288" s="33">
        <f t="shared" si="30"/>
        <v>0.11920910922020798</v>
      </c>
      <c r="I288" s="33">
        <f t="shared" si="31"/>
        <v>0.21409231156728167</v>
      </c>
      <c r="J288" s="20">
        <v>107</v>
      </c>
      <c r="K288" s="14">
        <v>145</v>
      </c>
      <c r="L288" s="54">
        <f t="shared" si="32"/>
        <v>-26.206896551724139</v>
      </c>
      <c r="M288" s="33">
        <f t="shared" si="33"/>
        <v>7.8063442962617094E-2</v>
      </c>
      <c r="N288" s="34">
        <f t="shared" si="34"/>
        <v>0.14365253918246843</v>
      </c>
    </row>
    <row r="289" spans="1:14" hidden="1" outlineLevel="1" x14ac:dyDescent="0.3">
      <c r="A289" s="36"/>
      <c r="B289" s="55" t="s">
        <v>315</v>
      </c>
      <c r="C289" s="42">
        <f t="shared" si="28"/>
        <v>-44.954128440366972</v>
      </c>
      <c r="D289" s="53"/>
      <c r="E289" s="20">
        <v>5</v>
      </c>
      <c r="F289" s="14">
        <v>20</v>
      </c>
      <c r="G289" s="54">
        <f t="shared" si="29"/>
        <v>-75</v>
      </c>
      <c r="H289" s="33">
        <f t="shared" si="30"/>
        <v>2.055329469313931E-2</v>
      </c>
      <c r="I289" s="33">
        <f t="shared" si="31"/>
        <v>0.12593665386310687</v>
      </c>
      <c r="J289" s="20">
        <v>60</v>
      </c>
      <c r="K289" s="14">
        <v>109</v>
      </c>
      <c r="L289" s="54">
        <f t="shared" si="32"/>
        <v>-44.954128440366972</v>
      </c>
      <c r="M289" s="33">
        <f t="shared" si="33"/>
        <v>4.3773893250065664E-2</v>
      </c>
      <c r="N289" s="34">
        <f t="shared" si="34"/>
        <v>0.10798708117854523</v>
      </c>
    </row>
    <row r="290" spans="1:14" hidden="1" outlineLevel="1" x14ac:dyDescent="0.3">
      <c r="A290" s="36"/>
      <c r="B290" s="55" t="s">
        <v>316</v>
      </c>
      <c r="C290" s="42">
        <f t="shared" si="28"/>
        <v>425</v>
      </c>
      <c r="D290" s="53"/>
      <c r="E290" s="20">
        <v>9</v>
      </c>
      <c r="F290" s="14">
        <v>4</v>
      </c>
      <c r="G290" s="54">
        <f t="shared" si="29"/>
        <v>125</v>
      </c>
      <c r="H290" s="33">
        <f t="shared" si="30"/>
        <v>3.699593044765076E-2</v>
      </c>
      <c r="I290" s="33">
        <f t="shared" si="31"/>
        <v>2.518733077262137E-2</v>
      </c>
      <c r="J290" s="20">
        <v>21</v>
      </c>
      <c r="K290" s="14">
        <v>4</v>
      </c>
      <c r="L290" s="54">
        <f t="shared" si="32"/>
        <v>425</v>
      </c>
      <c r="M290" s="33">
        <f t="shared" si="33"/>
        <v>1.5320862637522982E-2</v>
      </c>
      <c r="N290" s="34">
        <f t="shared" si="34"/>
        <v>3.9628286671025779E-3</v>
      </c>
    </row>
    <row r="291" spans="1:14" collapsed="1" x14ac:dyDescent="0.3">
      <c r="A291" s="36" t="s">
        <v>317</v>
      </c>
      <c r="B291" s="1" t="s">
        <v>318</v>
      </c>
      <c r="C291" s="42">
        <f t="shared" si="28"/>
        <v>-34.164588528678301</v>
      </c>
      <c r="D291" s="53"/>
      <c r="E291" s="20">
        <v>40</v>
      </c>
      <c r="F291" s="14">
        <v>76</v>
      </c>
      <c r="G291" s="54">
        <f t="shared" si="29"/>
        <v>-47.368421052631575</v>
      </c>
      <c r="H291" s="33">
        <f t="shared" si="30"/>
        <v>0.16442635754511448</v>
      </c>
      <c r="I291" s="33">
        <f t="shared" si="31"/>
        <v>0.47855928467980602</v>
      </c>
      <c r="J291" s="20">
        <v>264</v>
      </c>
      <c r="K291" s="14">
        <v>401</v>
      </c>
      <c r="L291" s="54">
        <f t="shared" si="32"/>
        <v>-34.164588528678301</v>
      </c>
      <c r="M291" s="33">
        <f t="shared" si="33"/>
        <v>0.19260513030028892</v>
      </c>
      <c r="N291" s="34">
        <f t="shared" si="34"/>
        <v>0.39727357387703344</v>
      </c>
    </row>
    <row r="292" spans="1:14" hidden="1" outlineLevel="1" x14ac:dyDescent="0.3">
      <c r="A292" s="36"/>
      <c r="B292" s="55" t="s">
        <v>319</v>
      </c>
      <c r="C292" s="42">
        <f t="shared" si="28"/>
        <v>-19.008264462809919</v>
      </c>
      <c r="D292" s="53"/>
      <c r="E292" s="20">
        <v>10</v>
      </c>
      <c r="F292" s="14">
        <v>24</v>
      </c>
      <c r="G292" s="54">
        <f t="shared" si="29"/>
        <v>-58.333333333333336</v>
      </c>
      <c r="H292" s="33">
        <f t="shared" si="30"/>
        <v>4.1106589386278619E-2</v>
      </c>
      <c r="I292" s="33">
        <f t="shared" si="31"/>
        <v>0.15112398463572824</v>
      </c>
      <c r="J292" s="20">
        <v>98</v>
      </c>
      <c r="K292" s="14">
        <v>121</v>
      </c>
      <c r="L292" s="54">
        <f t="shared" si="32"/>
        <v>-19.008264462809919</v>
      </c>
      <c r="M292" s="33">
        <f t="shared" si="33"/>
        <v>7.1497358975107242E-2</v>
      </c>
      <c r="N292" s="34">
        <f t="shared" si="34"/>
        <v>0.11987556717985297</v>
      </c>
    </row>
    <row r="293" spans="1:14" hidden="1" outlineLevel="1" x14ac:dyDescent="0.3">
      <c r="A293" s="36"/>
      <c r="B293" s="55" t="s">
        <v>320</v>
      </c>
      <c r="C293" s="42">
        <f t="shared" si="28"/>
        <v>-50.887573964497044</v>
      </c>
      <c r="D293" s="53"/>
      <c r="E293" s="20">
        <v>10</v>
      </c>
      <c r="F293" s="14">
        <v>19</v>
      </c>
      <c r="G293" s="54">
        <f t="shared" si="29"/>
        <v>-47.368421052631575</v>
      </c>
      <c r="H293" s="33">
        <f t="shared" si="30"/>
        <v>4.1106589386278619E-2</v>
      </c>
      <c r="I293" s="33">
        <f t="shared" si="31"/>
        <v>0.1196398211699515</v>
      </c>
      <c r="J293" s="20">
        <v>83</v>
      </c>
      <c r="K293" s="14">
        <v>169</v>
      </c>
      <c r="L293" s="54">
        <f t="shared" si="32"/>
        <v>-50.887573964497044</v>
      </c>
      <c r="M293" s="33">
        <f t="shared" si="33"/>
        <v>6.0553885662590831E-2</v>
      </c>
      <c r="N293" s="34">
        <f t="shared" si="34"/>
        <v>0.1674295111850839</v>
      </c>
    </row>
    <row r="294" spans="1:14" hidden="1" outlineLevel="1" x14ac:dyDescent="0.3">
      <c r="A294" s="36"/>
      <c r="B294" s="55" t="s">
        <v>321</v>
      </c>
      <c r="C294" s="42">
        <f t="shared" si="28"/>
        <v>-50</v>
      </c>
      <c r="D294" s="53"/>
      <c r="E294" s="20">
        <v>10</v>
      </c>
      <c r="F294" s="14">
        <v>29</v>
      </c>
      <c r="G294" s="54">
        <f t="shared" si="29"/>
        <v>-65.517241379310349</v>
      </c>
      <c r="H294" s="33">
        <f t="shared" si="30"/>
        <v>4.1106589386278619E-2</v>
      </c>
      <c r="I294" s="33">
        <f t="shared" si="31"/>
        <v>0.18260814810150494</v>
      </c>
      <c r="J294" s="20">
        <v>44</v>
      </c>
      <c r="K294" s="14">
        <v>88</v>
      </c>
      <c r="L294" s="54">
        <f t="shared" si="32"/>
        <v>-50</v>
      </c>
      <c r="M294" s="33">
        <f t="shared" si="33"/>
        <v>3.2100855050048151E-2</v>
      </c>
      <c r="N294" s="34">
        <f t="shared" si="34"/>
        <v>8.7182230676256717E-2</v>
      </c>
    </row>
    <row r="295" spans="1:14" hidden="1" outlineLevel="1" x14ac:dyDescent="0.3">
      <c r="A295" s="36"/>
      <c r="B295" s="55" t="s">
        <v>322</v>
      </c>
      <c r="C295" s="42">
        <f t="shared" si="28"/>
        <v>1200</v>
      </c>
      <c r="D295" s="53"/>
      <c r="E295" s="20">
        <v>10</v>
      </c>
      <c r="F295" s="14">
        <v>3</v>
      </c>
      <c r="G295" s="54">
        <f t="shared" si="29"/>
        <v>233.33333333333334</v>
      </c>
      <c r="H295" s="33">
        <f t="shared" si="30"/>
        <v>4.1106589386278619E-2</v>
      </c>
      <c r="I295" s="33">
        <f t="shared" si="31"/>
        <v>1.889049807946603E-2</v>
      </c>
      <c r="J295" s="20">
        <v>39</v>
      </c>
      <c r="K295" s="14">
        <v>3</v>
      </c>
      <c r="L295" s="54">
        <f t="shared" si="32"/>
        <v>1200</v>
      </c>
      <c r="M295" s="33">
        <f t="shared" si="33"/>
        <v>2.8453030612542677E-2</v>
      </c>
      <c r="N295" s="34">
        <f t="shared" si="34"/>
        <v>2.9721215003269334E-3</v>
      </c>
    </row>
    <row r="296" spans="1:14" hidden="1" outlineLevel="1" x14ac:dyDescent="0.3">
      <c r="A296" s="36"/>
      <c r="B296" s="55" t="s">
        <v>323</v>
      </c>
      <c r="C296" s="42">
        <f t="shared" si="28"/>
        <v>-100</v>
      </c>
      <c r="D296" s="53"/>
      <c r="E296" s="20">
        <v>0</v>
      </c>
      <c r="F296" s="14">
        <v>1</v>
      </c>
      <c r="G296" s="54">
        <f t="shared" si="29"/>
        <v>-100</v>
      </c>
      <c r="H296" s="33" t="str">
        <f t="shared" si="30"/>
        <v/>
      </c>
      <c r="I296" s="33">
        <f t="shared" si="31"/>
        <v>6.2968326931553426E-3</v>
      </c>
      <c r="J296" s="20">
        <v>0</v>
      </c>
      <c r="K296" s="14">
        <v>20</v>
      </c>
      <c r="L296" s="54">
        <f t="shared" si="32"/>
        <v>-100</v>
      </c>
      <c r="M296" s="33" t="str">
        <f t="shared" si="33"/>
        <v/>
      </c>
      <c r="N296" s="34">
        <f t="shared" si="34"/>
        <v>1.9814143335512888E-2</v>
      </c>
    </row>
    <row r="297" spans="1:14" collapsed="1" x14ac:dyDescent="0.3">
      <c r="A297" s="36" t="s">
        <v>324</v>
      </c>
      <c r="B297" s="1" t="s">
        <v>325</v>
      </c>
      <c r="C297" s="42">
        <f t="shared" si="28"/>
        <v>48.550724637681157</v>
      </c>
      <c r="D297" s="53"/>
      <c r="E297" s="20">
        <v>38</v>
      </c>
      <c r="F297" s="14">
        <v>30</v>
      </c>
      <c r="G297" s="54">
        <f t="shared" si="29"/>
        <v>26.666666666666668</v>
      </c>
      <c r="H297" s="33">
        <f t="shared" si="30"/>
        <v>0.15620503966785876</v>
      </c>
      <c r="I297" s="33">
        <f t="shared" si="31"/>
        <v>0.18890498079466028</v>
      </c>
      <c r="J297" s="20">
        <v>205</v>
      </c>
      <c r="K297" s="14">
        <v>138</v>
      </c>
      <c r="L297" s="54">
        <f t="shared" si="32"/>
        <v>48.550724637681157</v>
      </c>
      <c r="M297" s="33">
        <f t="shared" si="33"/>
        <v>0.14956080193772434</v>
      </c>
      <c r="N297" s="34">
        <f t="shared" si="34"/>
        <v>0.13671758901503894</v>
      </c>
    </row>
    <row r="298" spans="1:14" hidden="1" outlineLevel="1" x14ac:dyDescent="0.3">
      <c r="A298" s="36"/>
      <c r="B298" s="55" t="s">
        <v>326</v>
      </c>
      <c r="C298" s="42">
        <f t="shared" si="28"/>
        <v>458.8235294117647</v>
      </c>
      <c r="D298" s="53"/>
      <c r="E298" s="20">
        <v>10</v>
      </c>
      <c r="F298" s="14">
        <v>3</v>
      </c>
      <c r="G298" s="54">
        <f t="shared" si="29"/>
        <v>233.33333333333334</v>
      </c>
      <c r="H298" s="33">
        <f t="shared" si="30"/>
        <v>4.1106589386278619E-2</v>
      </c>
      <c r="I298" s="33">
        <f t="shared" si="31"/>
        <v>1.889049807946603E-2</v>
      </c>
      <c r="J298" s="20">
        <v>95</v>
      </c>
      <c r="K298" s="14">
        <v>17</v>
      </c>
      <c r="L298" s="54">
        <f t="shared" si="32"/>
        <v>458.8235294117647</v>
      </c>
      <c r="M298" s="33">
        <f t="shared" si="33"/>
        <v>6.9308664312603963E-2</v>
      </c>
      <c r="N298" s="34">
        <f t="shared" si="34"/>
        <v>1.6842021835185957E-2</v>
      </c>
    </row>
    <row r="299" spans="1:14" hidden="1" outlineLevel="1" x14ac:dyDescent="0.3">
      <c r="A299" s="36"/>
      <c r="B299" s="55" t="s">
        <v>327</v>
      </c>
      <c r="C299" s="42">
        <f t="shared" si="28"/>
        <v>140.625</v>
      </c>
      <c r="D299" s="53"/>
      <c r="E299" s="20">
        <v>22</v>
      </c>
      <c r="F299" s="14">
        <v>15</v>
      </c>
      <c r="G299" s="54">
        <f t="shared" si="29"/>
        <v>46.666666666666664</v>
      </c>
      <c r="H299" s="33">
        <f t="shared" si="30"/>
        <v>9.043449664981297E-2</v>
      </c>
      <c r="I299" s="33">
        <f t="shared" si="31"/>
        <v>9.4452490397330141E-2</v>
      </c>
      <c r="J299" s="20">
        <v>77</v>
      </c>
      <c r="K299" s="14">
        <v>32</v>
      </c>
      <c r="L299" s="54">
        <f t="shared" si="32"/>
        <v>140.625</v>
      </c>
      <c r="M299" s="33">
        <f t="shared" si="33"/>
        <v>5.6176496337584259E-2</v>
      </c>
      <c r="N299" s="34">
        <f t="shared" si="34"/>
        <v>3.1702629336820623E-2</v>
      </c>
    </row>
    <row r="300" spans="1:14" hidden="1" outlineLevel="1" x14ac:dyDescent="0.3">
      <c r="A300" s="36"/>
      <c r="B300" s="55" t="s">
        <v>328</v>
      </c>
      <c r="C300" s="42">
        <f t="shared" si="28"/>
        <v>-49.206349206349202</v>
      </c>
      <c r="D300" s="53"/>
      <c r="E300" s="20">
        <v>6</v>
      </c>
      <c r="F300" s="14">
        <v>7</v>
      </c>
      <c r="G300" s="54">
        <f t="shared" si="29"/>
        <v>-14.285714285714285</v>
      </c>
      <c r="H300" s="33">
        <f t="shared" si="30"/>
        <v>2.4663953631767176E-2</v>
      </c>
      <c r="I300" s="33">
        <f t="shared" si="31"/>
        <v>4.40778288520874E-2</v>
      </c>
      <c r="J300" s="20">
        <v>32</v>
      </c>
      <c r="K300" s="14">
        <v>63</v>
      </c>
      <c r="L300" s="54">
        <f t="shared" si="32"/>
        <v>-49.206349206349202</v>
      </c>
      <c r="M300" s="33">
        <f t="shared" si="33"/>
        <v>2.3346076400035019E-2</v>
      </c>
      <c r="N300" s="34">
        <f t="shared" si="34"/>
        <v>6.2414551506865604E-2</v>
      </c>
    </row>
    <row r="301" spans="1:14" hidden="1" outlineLevel="1" x14ac:dyDescent="0.3">
      <c r="A301" s="36"/>
      <c r="B301" s="55" t="s">
        <v>329</v>
      </c>
      <c r="C301" s="42" t="str">
        <f t="shared" si="28"/>
        <v/>
      </c>
      <c r="D301" s="53"/>
      <c r="E301" s="20">
        <v>0</v>
      </c>
      <c r="F301" s="14">
        <v>0</v>
      </c>
      <c r="G301" s="54" t="str">
        <f t="shared" si="29"/>
        <v/>
      </c>
      <c r="H301" s="33" t="str">
        <f t="shared" si="30"/>
        <v/>
      </c>
      <c r="I301" s="33" t="str">
        <f t="shared" si="31"/>
        <v/>
      </c>
      <c r="J301" s="20">
        <v>1</v>
      </c>
      <c r="K301" s="14">
        <v>0</v>
      </c>
      <c r="L301" s="54" t="str">
        <f t="shared" si="32"/>
        <v/>
      </c>
      <c r="M301" s="33">
        <f t="shared" si="33"/>
        <v>7.2956488750109435E-4</v>
      </c>
      <c r="N301" s="34" t="str">
        <f t="shared" si="34"/>
        <v/>
      </c>
    </row>
    <row r="302" spans="1:14" hidden="1" outlineLevel="1" x14ac:dyDescent="0.3">
      <c r="A302" s="36"/>
      <c r="B302" s="55" t="s">
        <v>330</v>
      </c>
      <c r="C302" s="42">
        <f t="shared" si="28"/>
        <v>-100</v>
      </c>
      <c r="D302" s="53"/>
      <c r="E302" s="20">
        <v>0</v>
      </c>
      <c r="F302" s="14">
        <v>5</v>
      </c>
      <c r="G302" s="54">
        <f t="shared" si="29"/>
        <v>-100</v>
      </c>
      <c r="H302" s="33" t="str">
        <f t="shared" si="30"/>
        <v/>
      </c>
      <c r="I302" s="33">
        <f t="shared" si="31"/>
        <v>3.1484163465776718E-2</v>
      </c>
      <c r="J302" s="20">
        <v>0</v>
      </c>
      <c r="K302" s="14">
        <v>17</v>
      </c>
      <c r="L302" s="54">
        <f t="shared" si="32"/>
        <v>-100</v>
      </c>
      <c r="M302" s="33" t="str">
        <f t="shared" si="33"/>
        <v/>
      </c>
      <c r="N302" s="34">
        <f t="shared" si="34"/>
        <v>1.6842021835185957E-2</v>
      </c>
    </row>
    <row r="303" spans="1:14" hidden="1" outlineLevel="1" x14ac:dyDescent="0.3">
      <c r="A303" s="36"/>
      <c r="B303" s="55" t="s">
        <v>331</v>
      </c>
      <c r="C303" s="42">
        <f t="shared" si="28"/>
        <v>-100</v>
      </c>
      <c r="D303" s="53"/>
      <c r="E303" s="20">
        <v>0</v>
      </c>
      <c r="F303" s="14">
        <v>0</v>
      </c>
      <c r="G303" s="54" t="str">
        <f t="shared" si="29"/>
        <v/>
      </c>
      <c r="H303" s="33" t="str">
        <f t="shared" si="30"/>
        <v/>
      </c>
      <c r="I303" s="33" t="str">
        <f t="shared" si="31"/>
        <v/>
      </c>
      <c r="J303" s="20">
        <v>0</v>
      </c>
      <c r="K303" s="14">
        <v>9</v>
      </c>
      <c r="L303" s="54">
        <f t="shared" si="32"/>
        <v>-100</v>
      </c>
      <c r="M303" s="33" t="str">
        <f t="shared" si="33"/>
        <v/>
      </c>
      <c r="N303" s="34">
        <f t="shared" si="34"/>
        <v>8.9163645009807998E-3</v>
      </c>
    </row>
    <row r="304" spans="1:14" collapsed="1" x14ac:dyDescent="0.3">
      <c r="A304" s="36" t="s">
        <v>332</v>
      </c>
      <c r="B304" s="1" t="s">
        <v>333</v>
      </c>
      <c r="C304" s="42">
        <f t="shared" si="28"/>
        <v>5433.3333333333339</v>
      </c>
      <c r="D304" s="53"/>
      <c r="E304" s="20">
        <v>9</v>
      </c>
      <c r="F304" s="14">
        <v>3</v>
      </c>
      <c r="G304" s="54">
        <f t="shared" si="29"/>
        <v>200</v>
      </c>
      <c r="H304" s="33">
        <f t="shared" si="30"/>
        <v>3.699593044765076E-2</v>
      </c>
      <c r="I304" s="33">
        <f t="shared" si="31"/>
        <v>1.889049807946603E-2</v>
      </c>
      <c r="J304" s="20">
        <v>166</v>
      </c>
      <c r="K304" s="14">
        <v>3</v>
      </c>
      <c r="L304" s="54">
        <f t="shared" si="32"/>
        <v>5433.3333333333339</v>
      </c>
      <c r="M304" s="33">
        <f t="shared" si="33"/>
        <v>0.12110777132518166</v>
      </c>
      <c r="N304" s="34">
        <f t="shared" si="34"/>
        <v>2.9721215003269334E-3</v>
      </c>
    </row>
    <row r="305" spans="1:14" hidden="1" outlineLevel="1" x14ac:dyDescent="0.3">
      <c r="A305" s="36"/>
      <c r="B305" s="55" t="s">
        <v>334</v>
      </c>
      <c r="C305" s="42">
        <f t="shared" si="28"/>
        <v>5433.3333333333339</v>
      </c>
      <c r="D305" s="53"/>
      <c r="E305" s="20">
        <v>9</v>
      </c>
      <c r="F305" s="14">
        <v>3</v>
      </c>
      <c r="G305" s="54">
        <f t="shared" si="29"/>
        <v>200</v>
      </c>
      <c r="H305" s="33">
        <f t="shared" si="30"/>
        <v>3.699593044765076E-2</v>
      </c>
      <c r="I305" s="33">
        <f t="shared" si="31"/>
        <v>1.889049807946603E-2</v>
      </c>
      <c r="J305" s="20">
        <v>166</v>
      </c>
      <c r="K305" s="14">
        <v>3</v>
      </c>
      <c r="L305" s="54">
        <f t="shared" si="32"/>
        <v>5433.3333333333339</v>
      </c>
      <c r="M305" s="33">
        <f t="shared" si="33"/>
        <v>0.12110777132518166</v>
      </c>
      <c r="N305" s="34">
        <f t="shared" si="34"/>
        <v>2.9721215003269334E-3</v>
      </c>
    </row>
    <row r="306" spans="1:14" collapsed="1" x14ac:dyDescent="0.3">
      <c r="A306" s="36" t="s">
        <v>335</v>
      </c>
      <c r="B306" s="1" t="s">
        <v>336</v>
      </c>
      <c r="C306" s="42">
        <f t="shared" si="28"/>
        <v>-15.2</v>
      </c>
      <c r="D306" s="53"/>
      <c r="E306" s="20">
        <v>35</v>
      </c>
      <c r="F306" s="14">
        <v>19</v>
      </c>
      <c r="G306" s="54">
        <f t="shared" si="29"/>
        <v>84.210526315789465</v>
      </c>
      <c r="H306" s="33">
        <f t="shared" si="30"/>
        <v>0.14387306285197518</v>
      </c>
      <c r="I306" s="33">
        <f t="shared" si="31"/>
        <v>0.1196398211699515</v>
      </c>
      <c r="J306" s="20">
        <v>106</v>
      </c>
      <c r="K306" s="14">
        <v>125</v>
      </c>
      <c r="L306" s="54">
        <f t="shared" si="32"/>
        <v>-15.2</v>
      </c>
      <c r="M306" s="33">
        <f t="shared" si="33"/>
        <v>7.7333878075116005E-2</v>
      </c>
      <c r="N306" s="34">
        <f t="shared" si="34"/>
        <v>0.12383839584695555</v>
      </c>
    </row>
    <row r="307" spans="1:14" hidden="1" outlineLevel="1" x14ac:dyDescent="0.3">
      <c r="A307" s="36"/>
      <c r="B307" s="55" t="s">
        <v>337</v>
      </c>
      <c r="C307" s="42">
        <f t="shared" si="28"/>
        <v>30.612244897959183</v>
      </c>
      <c r="D307" s="53"/>
      <c r="E307" s="20">
        <v>26</v>
      </c>
      <c r="F307" s="14">
        <v>11</v>
      </c>
      <c r="G307" s="54">
        <f t="shared" si="29"/>
        <v>136.36363636363635</v>
      </c>
      <c r="H307" s="33">
        <f t="shared" si="30"/>
        <v>0.10687713240432441</v>
      </c>
      <c r="I307" s="33">
        <f t="shared" si="31"/>
        <v>6.9265159624708764E-2</v>
      </c>
      <c r="J307" s="20">
        <v>64</v>
      </c>
      <c r="K307" s="14">
        <v>49</v>
      </c>
      <c r="L307" s="54">
        <f t="shared" si="32"/>
        <v>30.612244897959183</v>
      </c>
      <c r="M307" s="33">
        <f t="shared" si="33"/>
        <v>4.6692152800070039E-2</v>
      </c>
      <c r="N307" s="34">
        <f t="shared" si="34"/>
        <v>4.8544651172006577E-2</v>
      </c>
    </row>
    <row r="308" spans="1:14" hidden="1" outlineLevel="1" x14ac:dyDescent="0.3">
      <c r="A308" s="36"/>
      <c r="B308" s="55" t="s">
        <v>338</v>
      </c>
      <c r="C308" s="42">
        <f t="shared" si="28"/>
        <v>-55.769230769230774</v>
      </c>
      <c r="D308" s="53"/>
      <c r="E308" s="20">
        <v>6</v>
      </c>
      <c r="F308" s="14">
        <v>6</v>
      </c>
      <c r="G308" s="54">
        <f t="shared" si="29"/>
        <v>0</v>
      </c>
      <c r="H308" s="33">
        <f t="shared" si="30"/>
        <v>2.4663953631767176E-2</v>
      </c>
      <c r="I308" s="33">
        <f t="shared" si="31"/>
        <v>3.7780996158932059E-2</v>
      </c>
      <c r="J308" s="20">
        <v>23</v>
      </c>
      <c r="K308" s="14">
        <v>52</v>
      </c>
      <c r="L308" s="54">
        <f t="shared" si="32"/>
        <v>-55.769230769230774</v>
      </c>
      <c r="M308" s="33">
        <f t="shared" si="33"/>
        <v>1.6779992412525167E-2</v>
      </c>
      <c r="N308" s="34">
        <f t="shared" si="34"/>
        <v>5.1516772672333511E-2</v>
      </c>
    </row>
    <row r="309" spans="1:14" hidden="1" outlineLevel="1" x14ac:dyDescent="0.3">
      <c r="A309" s="36"/>
      <c r="B309" s="55" t="s">
        <v>339</v>
      </c>
      <c r="C309" s="42" t="str">
        <f t="shared" si="28"/>
        <v/>
      </c>
      <c r="D309" s="53"/>
      <c r="E309" s="20">
        <v>3</v>
      </c>
      <c r="F309" s="14">
        <v>0</v>
      </c>
      <c r="G309" s="54" t="str">
        <f t="shared" si="29"/>
        <v/>
      </c>
      <c r="H309" s="33">
        <f t="shared" si="30"/>
        <v>1.2331976815883588E-2</v>
      </c>
      <c r="I309" s="33" t="str">
        <f t="shared" si="31"/>
        <v/>
      </c>
      <c r="J309" s="20">
        <v>12</v>
      </c>
      <c r="K309" s="14">
        <v>0</v>
      </c>
      <c r="L309" s="54" t="str">
        <f t="shared" si="32"/>
        <v/>
      </c>
      <c r="M309" s="33">
        <f t="shared" si="33"/>
        <v>8.7547786500131314E-3</v>
      </c>
      <c r="N309" s="34" t="str">
        <f t="shared" si="34"/>
        <v/>
      </c>
    </row>
    <row r="310" spans="1:14" hidden="1" outlineLevel="1" x14ac:dyDescent="0.3">
      <c r="A310" s="36"/>
      <c r="B310" s="55" t="s">
        <v>340</v>
      </c>
      <c r="C310" s="42">
        <f t="shared" si="28"/>
        <v>-42.857142857142854</v>
      </c>
      <c r="D310" s="53"/>
      <c r="E310" s="20">
        <v>0</v>
      </c>
      <c r="F310" s="14">
        <v>1</v>
      </c>
      <c r="G310" s="54">
        <f t="shared" si="29"/>
        <v>-100</v>
      </c>
      <c r="H310" s="33" t="str">
        <f t="shared" si="30"/>
        <v/>
      </c>
      <c r="I310" s="33">
        <f t="shared" si="31"/>
        <v>6.2968326931553426E-3</v>
      </c>
      <c r="J310" s="20">
        <v>4</v>
      </c>
      <c r="K310" s="14">
        <v>7</v>
      </c>
      <c r="L310" s="54">
        <f t="shared" si="32"/>
        <v>-42.857142857142854</v>
      </c>
      <c r="M310" s="33">
        <f t="shared" si="33"/>
        <v>2.9182595500043774E-3</v>
      </c>
      <c r="N310" s="34">
        <f t="shared" si="34"/>
        <v>6.9349501674295117E-3</v>
      </c>
    </row>
    <row r="311" spans="1:14" hidden="1" outlineLevel="1" x14ac:dyDescent="0.3">
      <c r="A311" s="36"/>
      <c r="B311" s="55" t="s">
        <v>341</v>
      </c>
      <c r="C311" s="42">
        <f t="shared" si="28"/>
        <v>-60</v>
      </c>
      <c r="D311" s="53"/>
      <c r="E311" s="20">
        <v>0</v>
      </c>
      <c r="F311" s="14">
        <v>1</v>
      </c>
      <c r="G311" s="54">
        <f t="shared" si="29"/>
        <v>-100</v>
      </c>
      <c r="H311" s="33" t="str">
        <f t="shared" si="30"/>
        <v/>
      </c>
      <c r="I311" s="33">
        <f t="shared" si="31"/>
        <v>6.2968326931553426E-3</v>
      </c>
      <c r="J311" s="20">
        <v>2</v>
      </c>
      <c r="K311" s="14">
        <v>5</v>
      </c>
      <c r="L311" s="54">
        <f t="shared" si="32"/>
        <v>-60</v>
      </c>
      <c r="M311" s="33">
        <f t="shared" si="33"/>
        <v>1.4591297750021887E-3</v>
      </c>
      <c r="N311" s="34">
        <f t="shared" si="34"/>
        <v>4.9535358338782219E-3</v>
      </c>
    </row>
    <row r="312" spans="1:14" hidden="1" outlineLevel="1" x14ac:dyDescent="0.3">
      <c r="A312" s="36"/>
      <c r="B312" s="55" t="s">
        <v>342</v>
      </c>
      <c r="C312" s="42">
        <f t="shared" si="28"/>
        <v>-91.666666666666657</v>
      </c>
      <c r="D312" s="53"/>
      <c r="E312" s="20">
        <v>0</v>
      </c>
      <c r="F312" s="14">
        <v>0</v>
      </c>
      <c r="G312" s="54" t="str">
        <f t="shared" si="29"/>
        <v/>
      </c>
      <c r="H312" s="33" t="str">
        <f t="shared" si="30"/>
        <v/>
      </c>
      <c r="I312" s="33" t="str">
        <f t="shared" si="31"/>
        <v/>
      </c>
      <c r="J312" s="20">
        <v>1</v>
      </c>
      <c r="K312" s="14">
        <v>12</v>
      </c>
      <c r="L312" s="54">
        <f t="shared" si="32"/>
        <v>-91.666666666666657</v>
      </c>
      <c r="M312" s="33">
        <f t="shared" si="33"/>
        <v>7.2956488750109435E-4</v>
      </c>
      <c r="N312" s="34">
        <f t="shared" si="34"/>
        <v>1.1888486001307734E-2</v>
      </c>
    </row>
    <row r="313" spans="1:14" collapsed="1" x14ac:dyDescent="0.3">
      <c r="A313" s="36" t="s">
        <v>343</v>
      </c>
      <c r="B313" s="1" t="s">
        <v>344</v>
      </c>
      <c r="C313" s="42">
        <f t="shared" si="28"/>
        <v>29.629629629629626</v>
      </c>
      <c r="D313" s="53"/>
      <c r="E313" s="20">
        <v>12</v>
      </c>
      <c r="F313" s="14">
        <v>12</v>
      </c>
      <c r="G313" s="54">
        <f t="shared" si="29"/>
        <v>0</v>
      </c>
      <c r="H313" s="33">
        <f t="shared" si="30"/>
        <v>4.9327907263534351E-2</v>
      </c>
      <c r="I313" s="33">
        <f t="shared" si="31"/>
        <v>7.5561992317864118E-2</v>
      </c>
      <c r="J313" s="20">
        <v>105</v>
      </c>
      <c r="K313" s="14">
        <v>81</v>
      </c>
      <c r="L313" s="54">
        <f t="shared" si="32"/>
        <v>29.629629629629626</v>
      </c>
      <c r="M313" s="33">
        <f t="shared" si="33"/>
        <v>7.6604313187614917E-2</v>
      </c>
      <c r="N313" s="34">
        <f t="shared" si="34"/>
        <v>8.0247280508827207E-2</v>
      </c>
    </row>
    <row r="314" spans="1:14" hidden="1" outlineLevel="1" x14ac:dyDescent="0.3">
      <c r="A314" s="36"/>
      <c r="B314" s="55">
        <v>7</v>
      </c>
      <c r="C314" s="42">
        <f t="shared" si="28"/>
        <v>1.4084507042253522</v>
      </c>
      <c r="D314" s="53"/>
      <c r="E314" s="20">
        <v>3</v>
      </c>
      <c r="F314" s="14">
        <v>12</v>
      </c>
      <c r="G314" s="54">
        <f t="shared" si="29"/>
        <v>-75</v>
      </c>
      <c r="H314" s="33">
        <f t="shared" si="30"/>
        <v>1.2331976815883588E-2</v>
      </c>
      <c r="I314" s="33">
        <f t="shared" si="31"/>
        <v>7.5561992317864118E-2</v>
      </c>
      <c r="J314" s="20">
        <v>72</v>
      </c>
      <c r="K314" s="14">
        <v>71</v>
      </c>
      <c r="L314" s="54">
        <f t="shared" si="32"/>
        <v>1.4084507042253522</v>
      </c>
      <c r="M314" s="33">
        <f t="shared" si="33"/>
        <v>5.2528671900078795E-2</v>
      </c>
      <c r="N314" s="34">
        <f t="shared" si="34"/>
        <v>7.0340208841070756E-2</v>
      </c>
    </row>
    <row r="315" spans="1:14" hidden="1" outlineLevel="1" x14ac:dyDescent="0.3">
      <c r="A315" s="36"/>
      <c r="B315" s="55">
        <v>3</v>
      </c>
      <c r="C315" s="42">
        <f t="shared" si="28"/>
        <v>229.99999999999997</v>
      </c>
      <c r="D315" s="53"/>
      <c r="E315" s="20">
        <v>9</v>
      </c>
      <c r="F315" s="14">
        <v>0</v>
      </c>
      <c r="G315" s="54" t="str">
        <f t="shared" si="29"/>
        <v/>
      </c>
      <c r="H315" s="33">
        <f t="shared" si="30"/>
        <v>3.699593044765076E-2</v>
      </c>
      <c r="I315" s="33" t="str">
        <f t="shared" si="31"/>
        <v/>
      </c>
      <c r="J315" s="20">
        <v>33</v>
      </c>
      <c r="K315" s="14">
        <v>10</v>
      </c>
      <c r="L315" s="54">
        <f t="shared" si="32"/>
        <v>229.99999999999997</v>
      </c>
      <c r="M315" s="33">
        <f t="shared" si="33"/>
        <v>2.4075641287536115E-2</v>
      </c>
      <c r="N315" s="34">
        <f t="shared" si="34"/>
        <v>9.9070716677564438E-3</v>
      </c>
    </row>
    <row r="316" spans="1:14" collapsed="1" x14ac:dyDescent="0.3">
      <c r="A316" s="36" t="s">
        <v>345</v>
      </c>
      <c r="B316" s="1" t="s">
        <v>346</v>
      </c>
      <c r="C316" s="42">
        <f t="shared" si="28"/>
        <v>23.376623376623375</v>
      </c>
      <c r="D316" s="53"/>
      <c r="E316" s="20">
        <v>25</v>
      </c>
      <c r="F316" s="14">
        <v>11</v>
      </c>
      <c r="G316" s="54">
        <f t="shared" si="29"/>
        <v>127.27272727272727</v>
      </c>
      <c r="H316" s="33">
        <f t="shared" si="30"/>
        <v>0.10276647346569655</v>
      </c>
      <c r="I316" s="33">
        <f t="shared" si="31"/>
        <v>6.9265159624708764E-2</v>
      </c>
      <c r="J316" s="20">
        <v>95</v>
      </c>
      <c r="K316" s="14">
        <v>77</v>
      </c>
      <c r="L316" s="54">
        <f t="shared" si="32"/>
        <v>23.376623376623375</v>
      </c>
      <c r="M316" s="33">
        <f t="shared" si="33"/>
        <v>6.9308664312603963E-2</v>
      </c>
      <c r="N316" s="34">
        <f t="shared" si="34"/>
        <v>7.6284451841724624E-2</v>
      </c>
    </row>
    <row r="317" spans="1:14" hidden="1" outlineLevel="1" x14ac:dyDescent="0.3">
      <c r="A317" s="36"/>
      <c r="B317" s="55" t="s">
        <v>347</v>
      </c>
      <c r="C317" s="42">
        <f t="shared" si="28"/>
        <v>23.376623376623375</v>
      </c>
      <c r="D317" s="53"/>
      <c r="E317" s="20">
        <v>25</v>
      </c>
      <c r="F317" s="14">
        <v>11</v>
      </c>
      <c r="G317" s="54">
        <f t="shared" si="29"/>
        <v>127.27272727272727</v>
      </c>
      <c r="H317" s="33">
        <f t="shared" si="30"/>
        <v>0.10276647346569655</v>
      </c>
      <c r="I317" s="33">
        <f t="shared" si="31"/>
        <v>6.9265159624708764E-2</v>
      </c>
      <c r="J317" s="20">
        <v>95</v>
      </c>
      <c r="K317" s="14">
        <v>77</v>
      </c>
      <c r="L317" s="54">
        <f t="shared" si="32"/>
        <v>23.376623376623375</v>
      </c>
      <c r="M317" s="33">
        <f t="shared" si="33"/>
        <v>6.9308664312603963E-2</v>
      </c>
      <c r="N317" s="34">
        <f t="shared" si="34"/>
        <v>7.6284451841724624E-2</v>
      </c>
    </row>
    <row r="318" spans="1:14" collapsed="1" x14ac:dyDescent="0.3">
      <c r="A318" s="36" t="s">
        <v>348</v>
      </c>
      <c r="B318" s="1" t="s">
        <v>349</v>
      </c>
      <c r="C318" s="42" t="str">
        <f t="shared" si="28"/>
        <v/>
      </c>
      <c r="D318" s="53"/>
      <c r="E318" s="20">
        <v>71</v>
      </c>
      <c r="F318" s="14">
        <v>0</v>
      </c>
      <c r="G318" s="54" t="str">
        <f t="shared" si="29"/>
        <v/>
      </c>
      <c r="H318" s="33">
        <f t="shared" si="30"/>
        <v>0.29185678464257819</v>
      </c>
      <c r="I318" s="33" t="str">
        <f t="shared" si="31"/>
        <v/>
      </c>
      <c r="J318" s="20">
        <v>86</v>
      </c>
      <c r="K318" s="14">
        <v>0</v>
      </c>
      <c r="L318" s="54" t="str">
        <f t="shared" si="32"/>
        <v/>
      </c>
      <c r="M318" s="33">
        <f t="shared" si="33"/>
        <v>6.2742580325094111E-2</v>
      </c>
      <c r="N318" s="34" t="str">
        <f t="shared" si="34"/>
        <v/>
      </c>
    </row>
    <row r="319" spans="1:14" hidden="1" outlineLevel="1" x14ac:dyDescent="0.3">
      <c r="A319" s="36"/>
      <c r="B319" s="55" t="s">
        <v>350</v>
      </c>
      <c r="C319" s="42" t="str">
        <f t="shared" si="28"/>
        <v/>
      </c>
      <c r="D319" s="53"/>
      <c r="E319" s="20">
        <v>71</v>
      </c>
      <c r="F319" s="14">
        <v>0</v>
      </c>
      <c r="G319" s="54" t="str">
        <f t="shared" si="29"/>
        <v/>
      </c>
      <c r="H319" s="33">
        <f t="shared" si="30"/>
        <v>0.29185678464257819</v>
      </c>
      <c r="I319" s="33" t="str">
        <f t="shared" si="31"/>
        <v/>
      </c>
      <c r="J319" s="20">
        <v>86</v>
      </c>
      <c r="K319" s="14">
        <v>0</v>
      </c>
      <c r="L319" s="54" t="str">
        <f t="shared" si="32"/>
        <v/>
      </c>
      <c r="M319" s="33">
        <f t="shared" si="33"/>
        <v>6.2742580325094111E-2</v>
      </c>
      <c r="N319" s="34" t="str">
        <f t="shared" si="34"/>
        <v/>
      </c>
    </row>
    <row r="320" spans="1:14" collapsed="1" x14ac:dyDescent="0.3">
      <c r="A320" s="36" t="s">
        <v>351</v>
      </c>
      <c r="B320" s="1" t="s">
        <v>352</v>
      </c>
      <c r="C320" s="42">
        <f t="shared" si="28"/>
        <v>150</v>
      </c>
      <c r="D320" s="53"/>
      <c r="E320" s="20">
        <v>12</v>
      </c>
      <c r="F320" s="14">
        <v>4</v>
      </c>
      <c r="G320" s="54">
        <f t="shared" si="29"/>
        <v>200</v>
      </c>
      <c r="H320" s="33">
        <f t="shared" si="30"/>
        <v>4.9327907263534351E-2</v>
      </c>
      <c r="I320" s="33">
        <f t="shared" si="31"/>
        <v>2.518733077262137E-2</v>
      </c>
      <c r="J320" s="20">
        <v>50</v>
      </c>
      <c r="K320" s="14">
        <v>20</v>
      </c>
      <c r="L320" s="54">
        <f t="shared" si="32"/>
        <v>150</v>
      </c>
      <c r="M320" s="33">
        <f t="shared" si="33"/>
        <v>3.6478244375054716E-2</v>
      </c>
      <c r="N320" s="34">
        <f t="shared" si="34"/>
        <v>1.9814143335512888E-2</v>
      </c>
    </row>
    <row r="321" spans="1:14" hidden="1" outlineLevel="1" x14ac:dyDescent="0.3">
      <c r="A321" s="36"/>
      <c r="B321" s="55" t="s">
        <v>352</v>
      </c>
      <c r="C321" s="42">
        <f t="shared" si="28"/>
        <v>191.66666666666669</v>
      </c>
      <c r="D321" s="53"/>
      <c r="E321" s="20">
        <v>9</v>
      </c>
      <c r="F321" s="14">
        <v>2</v>
      </c>
      <c r="G321" s="54">
        <f t="shared" si="29"/>
        <v>350</v>
      </c>
      <c r="H321" s="33">
        <f t="shared" si="30"/>
        <v>3.699593044765076E-2</v>
      </c>
      <c r="I321" s="33">
        <f t="shared" si="31"/>
        <v>1.2593665386310685E-2</v>
      </c>
      <c r="J321" s="20">
        <v>35</v>
      </c>
      <c r="K321" s="14">
        <v>12</v>
      </c>
      <c r="L321" s="54">
        <f t="shared" si="32"/>
        <v>191.66666666666669</v>
      </c>
      <c r="M321" s="33">
        <f t="shared" si="33"/>
        <v>2.5534771062538302E-2</v>
      </c>
      <c r="N321" s="34">
        <f t="shared" si="34"/>
        <v>1.1888486001307734E-2</v>
      </c>
    </row>
    <row r="322" spans="1:14" hidden="1" outlineLevel="1" x14ac:dyDescent="0.3">
      <c r="A322" s="36"/>
      <c r="B322" s="55">
        <v>812</v>
      </c>
      <c r="C322" s="42">
        <f t="shared" si="28"/>
        <v>266.66666666666663</v>
      </c>
      <c r="D322" s="53"/>
      <c r="E322" s="20">
        <v>2</v>
      </c>
      <c r="F322" s="14">
        <v>2</v>
      </c>
      <c r="G322" s="54">
        <f t="shared" si="29"/>
        <v>0</v>
      </c>
      <c r="H322" s="33">
        <f t="shared" si="30"/>
        <v>8.2213178772557252E-3</v>
      </c>
      <c r="I322" s="33">
        <f t="shared" si="31"/>
        <v>1.2593665386310685E-2</v>
      </c>
      <c r="J322" s="20">
        <v>11</v>
      </c>
      <c r="K322" s="14">
        <v>3</v>
      </c>
      <c r="L322" s="54">
        <f t="shared" si="32"/>
        <v>266.66666666666663</v>
      </c>
      <c r="M322" s="33">
        <f t="shared" si="33"/>
        <v>8.0252137625120377E-3</v>
      </c>
      <c r="N322" s="34">
        <f t="shared" si="34"/>
        <v>2.9721215003269334E-3</v>
      </c>
    </row>
    <row r="323" spans="1:14" hidden="1" outlineLevel="1" x14ac:dyDescent="0.3">
      <c r="A323" s="36"/>
      <c r="B323" s="55" t="s">
        <v>353</v>
      </c>
      <c r="C323" s="42">
        <f t="shared" si="28"/>
        <v>-20</v>
      </c>
      <c r="D323" s="53"/>
      <c r="E323" s="20">
        <v>1</v>
      </c>
      <c r="F323" s="14">
        <v>0</v>
      </c>
      <c r="G323" s="54" t="str">
        <f t="shared" si="29"/>
        <v/>
      </c>
      <c r="H323" s="33">
        <f t="shared" si="30"/>
        <v>4.1106589386278626E-3</v>
      </c>
      <c r="I323" s="33" t="str">
        <f t="shared" si="31"/>
        <v/>
      </c>
      <c r="J323" s="20">
        <v>4</v>
      </c>
      <c r="K323" s="14">
        <v>5</v>
      </c>
      <c r="L323" s="54">
        <f t="shared" si="32"/>
        <v>-20</v>
      </c>
      <c r="M323" s="33">
        <f t="shared" si="33"/>
        <v>2.9182595500043774E-3</v>
      </c>
      <c r="N323" s="34">
        <f t="shared" si="34"/>
        <v>4.9535358338782219E-3</v>
      </c>
    </row>
    <row r="324" spans="1:14" collapsed="1" x14ac:dyDescent="0.3">
      <c r="A324" s="36" t="s">
        <v>354</v>
      </c>
      <c r="B324" s="1" t="s">
        <v>355</v>
      </c>
      <c r="C324" s="42">
        <f t="shared" si="28"/>
        <v>-43.18181818181818</v>
      </c>
      <c r="D324" s="53"/>
      <c r="E324" s="20">
        <v>10</v>
      </c>
      <c r="F324" s="14">
        <v>11</v>
      </c>
      <c r="G324" s="54">
        <f t="shared" si="29"/>
        <v>-9.0909090909090917</v>
      </c>
      <c r="H324" s="33">
        <f t="shared" si="30"/>
        <v>4.1106589386278619E-2</v>
      </c>
      <c r="I324" s="33">
        <f t="shared" si="31"/>
        <v>6.9265159624708764E-2</v>
      </c>
      <c r="J324" s="20">
        <v>50</v>
      </c>
      <c r="K324" s="14">
        <v>88</v>
      </c>
      <c r="L324" s="54">
        <f t="shared" si="32"/>
        <v>-43.18181818181818</v>
      </c>
      <c r="M324" s="33">
        <f t="shared" si="33"/>
        <v>3.6478244375054716E-2</v>
      </c>
      <c r="N324" s="34">
        <f t="shared" si="34"/>
        <v>8.7182230676256717E-2</v>
      </c>
    </row>
    <row r="325" spans="1:14" hidden="1" outlineLevel="1" x14ac:dyDescent="0.3">
      <c r="A325" s="36"/>
      <c r="B325" s="55" t="s">
        <v>356</v>
      </c>
      <c r="C325" s="42">
        <f t="shared" si="28"/>
        <v>-63.46153846153846</v>
      </c>
      <c r="D325" s="53"/>
      <c r="E325" s="20">
        <v>5</v>
      </c>
      <c r="F325" s="14">
        <v>8</v>
      </c>
      <c r="G325" s="54">
        <f t="shared" si="29"/>
        <v>-37.5</v>
      </c>
      <c r="H325" s="33">
        <f t="shared" si="30"/>
        <v>2.055329469313931E-2</v>
      </c>
      <c r="I325" s="33">
        <f t="shared" si="31"/>
        <v>5.0374661545242741E-2</v>
      </c>
      <c r="J325" s="20">
        <v>19</v>
      </c>
      <c r="K325" s="14">
        <v>52</v>
      </c>
      <c r="L325" s="54">
        <f t="shared" si="32"/>
        <v>-63.46153846153846</v>
      </c>
      <c r="M325" s="33">
        <f t="shared" si="33"/>
        <v>1.3861732862520791E-2</v>
      </c>
      <c r="N325" s="34">
        <f t="shared" si="34"/>
        <v>5.1516772672333511E-2</v>
      </c>
    </row>
    <row r="326" spans="1:14" hidden="1" outlineLevel="1" x14ac:dyDescent="0.3">
      <c r="A326" s="36"/>
      <c r="B326" s="55" t="s">
        <v>357</v>
      </c>
      <c r="C326" s="42">
        <f t="shared" si="28"/>
        <v>466.66666666666669</v>
      </c>
      <c r="D326" s="53"/>
      <c r="E326" s="20">
        <v>0</v>
      </c>
      <c r="F326" s="14">
        <v>1</v>
      </c>
      <c r="G326" s="54">
        <f t="shared" si="29"/>
        <v>-100</v>
      </c>
      <c r="H326" s="33" t="str">
        <f t="shared" si="30"/>
        <v/>
      </c>
      <c r="I326" s="33">
        <f t="shared" si="31"/>
        <v>6.2968326931553426E-3</v>
      </c>
      <c r="J326" s="20">
        <v>17</v>
      </c>
      <c r="K326" s="14">
        <v>3</v>
      </c>
      <c r="L326" s="54">
        <f t="shared" si="32"/>
        <v>466.66666666666669</v>
      </c>
      <c r="M326" s="33">
        <f t="shared" si="33"/>
        <v>1.2402603087518605E-2</v>
      </c>
      <c r="N326" s="34">
        <f t="shared" si="34"/>
        <v>2.9721215003269334E-3</v>
      </c>
    </row>
    <row r="327" spans="1:14" hidden="1" outlineLevel="1" x14ac:dyDescent="0.3">
      <c r="A327" s="36"/>
      <c r="B327" s="55" t="s">
        <v>358</v>
      </c>
      <c r="C327" s="42">
        <f t="shared" si="28"/>
        <v>-57.575757575757578</v>
      </c>
      <c r="D327" s="53"/>
      <c r="E327" s="20">
        <v>5</v>
      </c>
      <c r="F327" s="14">
        <v>2</v>
      </c>
      <c r="G327" s="54">
        <f t="shared" si="29"/>
        <v>150</v>
      </c>
      <c r="H327" s="33">
        <f t="shared" si="30"/>
        <v>2.055329469313931E-2</v>
      </c>
      <c r="I327" s="33">
        <f t="shared" si="31"/>
        <v>1.2593665386310685E-2</v>
      </c>
      <c r="J327" s="20">
        <v>14</v>
      </c>
      <c r="K327" s="14">
        <v>33</v>
      </c>
      <c r="L327" s="54">
        <f t="shared" si="32"/>
        <v>-57.575757575757578</v>
      </c>
      <c r="M327" s="33">
        <f t="shared" si="33"/>
        <v>1.0213908425015321E-2</v>
      </c>
      <c r="N327" s="34">
        <f t="shared" si="34"/>
        <v>3.2693336503596265E-2</v>
      </c>
    </row>
    <row r="328" spans="1:14" collapsed="1" x14ac:dyDescent="0.3">
      <c r="A328" s="36" t="s">
        <v>359</v>
      </c>
      <c r="B328" s="1" t="s">
        <v>360</v>
      </c>
      <c r="C328" s="42" t="str">
        <f t="shared" si="28"/>
        <v/>
      </c>
      <c r="D328" s="53"/>
      <c r="E328" s="20">
        <v>2</v>
      </c>
      <c r="F328" s="14">
        <v>0</v>
      </c>
      <c r="G328" s="54" t="str">
        <f t="shared" si="29"/>
        <v/>
      </c>
      <c r="H328" s="33">
        <f t="shared" si="30"/>
        <v>8.2213178772557252E-3</v>
      </c>
      <c r="I328" s="33" t="str">
        <f t="shared" si="31"/>
        <v/>
      </c>
      <c r="J328" s="20">
        <v>22</v>
      </c>
      <c r="K328" s="14">
        <v>0</v>
      </c>
      <c r="L328" s="54" t="str">
        <f t="shared" si="32"/>
        <v/>
      </c>
      <c r="M328" s="33">
        <f t="shared" si="33"/>
        <v>1.6050427525024075E-2</v>
      </c>
      <c r="N328" s="34" t="str">
        <f t="shared" si="34"/>
        <v/>
      </c>
    </row>
    <row r="329" spans="1:14" hidden="1" outlineLevel="1" x14ac:dyDescent="0.3">
      <c r="A329" s="36"/>
      <c r="B329" s="55" t="s">
        <v>361</v>
      </c>
      <c r="C329" s="42" t="str">
        <f t="shared" si="28"/>
        <v/>
      </c>
      <c r="D329" s="53"/>
      <c r="E329" s="20">
        <v>2</v>
      </c>
      <c r="F329" s="14">
        <v>0</v>
      </c>
      <c r="G329" s="54" t="str">
        <f t="shared" si="29"/>
        <v/>
      </c>
      <c r="H329" s="33">
        <f t="shared" si="30"/>
        <v>8.2213178772557252E-3</v>
      </c>
      <c r="I329" s="33" t="str">
        <f t="shared" si="31"/>
        <v/>
      </c>
      <c r="J329" s="20">
        <v>22</v>
      </c>
      <c r="K329" s="14">
        <v>0</v>
      </c>
      <c r="L329" s="54" t="str">
        <f t="shared" si="32"/>
        <v/>
      </c>
      <c r="M329" s="33">
        <f t="shared" si="33"/>
        <v>1.6050427525024075E-2</v>
      </c>
      <c r="N329" s="34" t="str">
        <f t="shared" si="34"/>
        <v/>
      </c>
    </row>
    <row r="330" spans="1:14" collapsed="1" x14ac:dyDescent="0.3">
      <c r="A330" s="36" t="s">
        <v>362</v>
      </c>
      <c r="B330" s="1" t="s">
        <v>363</v>
      </c>
      <c r="C330" s="42">
        <f t="shared" ref="C330:C369" si="35">IF(K330=0,"",SUM(((J330-K330)/K330)*100))</f>
        <v>90</v>
      </c>
      <c r="D330" s="53"/>
      <c r="E330" s="20">
        <v>3</v>
      </c>
      <c r="F330" s="14">
        <v>1</v>
      </c>
      <c r="G330" s="54">
        <f t="shared" ref="G330:G369" si="36">IF(F330=0,"",SUM(((E330-F330)/F330)*100))</f>
        <v>200</v>
      </c>
      <c r="H330" s="33">
        <f t="shared" ref="H330:H369" si="37">IF(E330=0,"",SUM((E330/CntPeriod)*100))</f>
        <v>1.2331976815883588E-2</v>
      </c>
      <c r="I330" s="33">
        <f t="shared" ref="I330:I369" si="38">IF(F330=0,"",SUM((F330/CntPeriodPrevYear)*100))</f>
        <v>6.2968326931553426E-3</v>
      </c>
      <c r="J330" s="20">
        <v>19</v>
      </c>
      <c r="K330" s="14">
        <v>10</v>
      </c>
      <c r="L330" s="54">
        <f t="shared" ref="L330:L369" si="39">IF(K330=0,"",SUM(((J330-K330)/K330)*100))</f>
        <v>90</v>
      </c>
      <c r="M330" s="33">
        <f t="shared" ref="M330:M369" si="40">IF(J330=0,"",SUM((J330/CntYearAck)*100))</f>
        <v>1.3861732862520791E-2</v>
      </c>
      <c r="N330" s="34">
        <f t="shared" ref="N330:N369" si="41">IF(K330=0,"",SUM((K330/CntPrevYearAck)*100))</f>
        <v>9.9070716677564438E-3</v>
      </c>
    </row>
    <row r="331" spans="1:14" hidden="1" outlineLevel="1" x14ac:dyDescent="0.3">
      <c r="A331" s="36"/>
      <c r="B331" s="55" t="s">
        <v>363</v>
      </c>
      <c r="C331" s="42">
        <f t="shared" si="35"/>
        <v>90</v>
      </c>
      <c r="D331" s="53"/>
      <c r="E331" s="20">
        <v>3</v>
      </c>
      <c r="F331" s="14">
        <v>1</v>
      </c>
      <c r="G331" s="54">
        <f t="shared" si="36"/>
        <v>200</v>
      </c>
      <c r="H331" s="33">
        <f t="shared" si="37"/>
        <v>1.2331976815883588E-2</v>
      </c>
      <c r="I331" s="33">
        <f t="shared" si="38"/>
        <v>6.2968326931553426E-3</v>
      </c>
      <c r="J331" s="20">
        <v>19</v>
      </c>
      <c r="K331" s="14">
        <v>10</v>
      </c>
      <c r="L331" s="54">
        <f t="shared" si="39"/>
        <v>90</v>
      </c>
      <c r="M331" s="33">
        <f t="shared" si="40"/>
        <v>1.3861732862520791E-2</v>
      </c>
      <c r="N331" s="34">
        <f t="shared" si="41"/>
        <v>9.9070716677564438E-3</v>
      </c>
    </row>
    <row r="332" spans="1:14" collapsed="1" x14ac:dyDescent="0.3">
      <c r="A332" s="36" t="s">
        <v>364</v>
      </c>
      <c r="B332" s="1" t="s">
        <v>365</v>
      </c>
      <c r="C332" s="42">
        <f t="shared" si="35"/>
        <v>6.25</v>
      </c>
      <c r="D332" s="53"/>
      <c r="E332" s="20">
        <v>4</v>
      </c>
      <c r="F332" s="14">
        <v>2</v>
      </c>
      <c r="G332" s="54">
        <f t="shared" si="36"/>
        <v>100</v>
      </c>
      <c r="H332" s="33">
        <f t="shared" si="37"/>
        <v>1.644263575451145E-2</v>
      </c>
      <c r="I332" s="33">
        <f t="shared" si="38"/>
        <v>1.2593665386310685E-2</v>
      </c>
      <c r="J332" s="20">
        <v>17</v>
      </c>
      <c r="K332" s="14">
        <v>16</v>
      </c>
      <c r="L332" s="54">
        <f t="shared" si="39"/>
        <v>6.25</v>
      </c>
      <c r="M332" s="33">
        <f t="shared" si="40"/>
        <v>1.2402603087518605E-2</v>
      </c>
      <c r="N332" s="34">
        <f t="shared" si="41"/>
        <v>1.5851314668410312E-2</v>
      </c>
    </row>
    <row r="333" spans="1:14" hidden="1" outlineLevel="1" x14ac:dyDescent="0.3">
      <c r="A333" s="36"/>
      <c r="B333" s="55" t="s">
        <v>366</v>
      </c>
      <c r="C333" s="42">
        <f t="shared" si="35"/>
        <v>6.25</v>
      </c>
      <c r="D333" s="53"/>
      <c r="E333" s="20">
        <v>4</v>
      </c>
      <c r="F333" s="14">
        <v>2</v>
      </c>
      <c r="G333" s="54">
        <f t="shared" si="36"/>
        <v>100</v>
      </c>
      <c r="H333" s="33">
        <f t="shared" si="37"/>
        <v>1.644263575451145E-2</v>
      </c>
      <c r="I333" s="33">
        <f t="shared" si="38"/>
        <v>1.2593665386310685E-2</v>
      </c>
      <c r="J333" s="20">
        <v>17</v>
      </c>
      <c r="K333" s="14">
        <v>16</v>
      </c>
      <c r="L333" s="54">
        <f t="shared" si="39"/>
        <v>6.25</v>
      </c>
      <c r="M333" s="33">
        <f t="shared" si="40"/>
        <v>1.2402603087518605E-2</v>
      </c>
      <c r="N333" s="34">
        <f t="shared" si="41"/>
        <v>1.5851314668410312E-2</v>
      </c>
    </row>
    <row r="334" spans="1:14" collapsed="1" x14ac:dyDescent="0.3">
      <c r="A334" s="36" t="s">
        <v>367</v>
      </c>
      <c r="B334" s="1" t="s">
        <v>368</v>
      </c>
      <c r="C334" s="42">
        <f t="shared" si="35"/>
        <v>325</v>
      </c>
      <c r="D334" s="53"/>
      <c r="E334" s="20">
        <v>4</v>
      </c>
      <c r="F334" s="14">
        <v>2</v>
      </c>
      <c r="G334" s="54">
        <f t="shared" si="36"/>
        <v>100</v>
      </c>
      <c r="H334" s="33">
        <f t="shared" si="37"/>
        <v>1.644263575451145E-2</v>
      </c>
      <c r="I334" s="33">
        <f t="shared" si="38"/>
        <v>1.2593665386310685E-2</v>
      </c>
      <c r="J334" s="20">
        <v>17</v>
      </c>
      <c r="K334" s="14">
        <v>4</v>
      </c>
      <c r="L334" s="54">
        <f t="shared" si="39"/>
        <v>325</v>
      </c>
      <c r="M334" s="33">
        <f t="shared" si="40"/>
        <v>1.2402603087518605E-2</v>
      </c>
      <c r="N334" s="34">
        <f t="shared" si="41"/>
        <v>3.9628286671025779E-3</v>
      </c>
    </row>
    <row r="335" spans="1:14" hidden="1" outlineLevel="1" x14ac:dyDescent="0.3">
      <c r="A335" s="36"/>
      <c r="B335" s="55" t="s">
        <v>369</v>
      </c>
      <c r="C335" s="42" t="str">
        <f t="shared" si="35"/>
        <v/>
      </c>
      <c r="D335" s="53"/>
      <c r="E335" s="20">
        <v>3</v>
      </c>
      <c r="F335" s="14">
        <v>0</v>
      </c>
      <c r="G335" s="54" t="str">
        <f t="shared" si="36"/>
        <v/>
      </c>
      <c r="H335" s="33">
        <f t="shared" si="37"/>
        <v>1.2331976815883588E-2</v>
      </c>
      <c r="I335" s="33" t="str">
        <f t="shared" si="38"/>
        <v/>
      </c>
      <c r="J335" s="20">
        <v>15</v>
      </c>
      <c r="K335" s="14">
        <v>0</v>
      </c>
      <c r="L335" s="54" t="str">
        <f t="shared" si="39"/>
        <v/>
      </c>
      <c r="M335" s="33">
        <f t="shared" si="40"/>
        <v>1.0943473312516416E-2</v>
      </c>
      <c r="N335" s="34" t="str">
        <f t="shared" si="41"/>
        <v/>
      </c>
    </row>
    <row r="336" spans="1:14" hidden="1" outlineLevel="1" x14ac:dyDescent="0.3">
      <c r="A336" s="36"/>
      <c r="B336" s="55" t="s">
        <v>370</v>
      </c>
      <c r="C336" s="42" t="str">
        <f t="shared" si="35"/>
        <v/>
      </c>
      <c r="D336" s="53"/>
      <c r="E336" s="20">
        <v>1</v>
      </c>
      <c r="F336" s="14">
        <v>0</v>
      </c>
      <c r="G336" s="54" t="str">
        <f t="shared" si="36"/>
        <v/>
      </c>
      <c r="H336" s="33">
        <f t="shared" si="37"/>
        <v>4.1106589386278626E-3</v>
      </c>
      <c r="I336" s="33" t="str">
        <f t="shared" si="38"/>
        <v/>
      </c>
      <c r="J336" s="20">
        <v>2</v>
      </c>
      <c r="K336" s="14">
        <v>0</v>
      </c>
      <c r="L336" s="54" t="str">
        <f t="shared" si="39"/>
        <v/>
      </c>
      <c r="M336" s="33">
        <f t="shared" si="40"/>
        <v>1.4591297750021887E-3</v>
      </c>
      <c r="N336" s="34" t="str">
        <f t="shared" si="41"/>
        <v/>
      </c>
    </row>
    <row r="337" spans="1:14" hidden="1" outlineLevel="1" x14ac:dyDescent="0.3">
      <c r="A337" s="36"/>
      <c r="B337" s="55" t="s">
        <v>371</v>
      </c>
      <c r="C337" s="42">
        <f t="shared" si="35"/>
        <v>-100</v>
      </c>
      <c r="D337" s="53"/>
      <c r="E337" s="20">
        <v>0</v>
      </c>
      <c r="F337" s="14">
        <v>2</v>
      </c>
      <c r="G337" s="54">
        <f t="shared" si="36"/>
        <v>-100</v>
      </c>
      <c r="H337" s="33" t="str">
        <f t="shared" si="37"/>
        <v/>
      </c>
      <c r="I337" s="33">
        <f t="shared" si="38"/>
        <v>1.2593665386310685E-2</v>
      </c>
      <c r="J337" s="20">
        <v>0</v>
      </c>
      <c r="K337" s="14">
        <v>4</v>
      </c>
      <c r="L337" s="54">
        <f t="shared" si="39"/>
        <v>-100</v>
      </c>
      <c r="M337" s="33" t="str">
        <f t="shared" si="40"/>
        <v/>
      </c>
      <c r="N337" s="34">
        <f t="shared" si="41"/>
        <v>3.9628286671025779E-3</v>
      </c>
    </row>
    <row r="338" spans="1:14" collapsed="1" x14ac:dyDescent="0.3">
      <c r="A338" s="36" t="s">
        <v>372</v>
      </c>
      <c r="B338" s="1" t="s">
        <v>373</v>
      </c>
      <c r="C338" s="42" t="str">
        <f t="shared" si="35"/>
        <v/>
      </c>
      <c r="D338" s="53"/>
      <c r="E338" s="20">
        <v>15</v>
      </c>
      <c r="F338" s="14">
        <v>0</v>
      </c>
      <c r="G338" s="54" t="str">
        <f t="shared" si="36"/>
        <v/>
      </c>
      <c r="H338" s="33">
        <f t="shared" si="37"/>
        <v>6.1659884079417929E-2</v>
      </c>
      <c r="I338" s="33" t="str">
        <f t="shared" si="38"/>
        <v/>
      </c>
      <c r="J338" s="20">
        <v>15</v>
      </c>
      <c r="K338" s="14">
        <v>0</v>
      </c>
      <c r="L338" s="54" t="str">
        <f t="shared" si="39"/>
        <v/>
      </c>
      <c r="M338" s="33">
        <f t="shared" si="40"/>
        <v>1.0943473312516416E-2</v>
      </c>
      <c r="N338" s="34" t="str">
        <f t="shared" si="41"/>
        <v/>
      </c>
    </row>
    <row r="339" spans="1:14" hidden="1" outlineLevel="1" x14ac:dyDescent="0.3">
      <c r="A339" s="36"/>
      <c r="B339" s="55" t="s">
        <v>374</v>
      </c>
      <c r="C339" s="42" t="str">
        <f t="shared" si="35"/>
        <v/>
      </c>
      <c r="D339" s="53"/>
      <c r="E339" s="20">
        <v>12</v>
      </c>
      <c r="F339" s="14">
        <v>0</v>
      </c>
      <c r="G339" s="54" t="str">
        <f t="shared" si="36"/>
        <v/>
      </c>
      <c r="H339" s="33">
        <f t="shared" si="37"/>
        <v>4.9327907263534351E-2</v>
      </c>
      <c r="I339" s="33" t="str">
        <f t="shared" si="38"/>
        <v/>
      </c>
      <c r="J339" s="20">
        <v>12</v>
      </c>
      <c r="K339" s="14">
        <v>0</v>
      </c>
      <c r="L339" s="54" t="str">
        <f t="shared" si="39"/>
        <v/>
      </c>
      <c r="M339" s="33">
        <f t="shared" si="40"/>
        <v>8.7547786500131314E-3</v>
      </c>
      <c r="N339" s="34" t="str">
        <f t="shared" si="41"/>
        <v/>
      </c>
    </row>
    <row r="340" spans="1:14" hidden="1" outlineLevel="1" x14ac:dyDescent="0.3">
      <c r="A340" s="36"/>
      <c r="B340" s="55" t="s">
        <v>375</v>
      </c>
      <c r="C340" s="42" t="str">
        <f t="shared" si="35"/>
        <v/>
      </c>
      <c r="D340" s="53"/>
      <c r="E340" s="20">
        <v>3</v>
      </c>
      <c r="F340" s="14">
        <v>0</v>
      </c>
      <c r="G340" s="54" t="str">
        <f t="shared" si="36"/>
        <v/>
      </c>
      <c r="H340" s="33">
        <f t="shared" si="37"/>
        <v>1.2331976815883588E-2</v>
      </c>
      <c r="I340" s="33" t="str">
        <f t="shared" si="38"/>
        <v/>
      </c>
      <c r="J340" s="20">
        <v>3</v>
      </c>
      <c r="K340" s="14">
        <v>0</v>
      </c>
      <c r="L340" s="54" t="str">
        <f t="shared" si="39"/>
        <v/>
      </c>
      <c r="M340" s="33">
        <f t="shared" si="40"/>
        <v>2.1886946625032828E-3</v>
      </c>
      <c r="N340" s="34" t="str">
        <f t="shared" si="41"/>
        <v/>
      </c>
    </row>
    <row r="341" spans="1:14" collapsed="1" x14ac:dyDescent="0.3">
      <c r="A341" s="36" t="s">
        <v>376</v>
      </c>
      <c r="B341" s="1" t="s">
        <v>377</v>
      </c>
      <c r="C341" s="42">
        <f t="shared" si="35"/>
        <v>10</v>
      </c>
      <c r="D341" s="53"/>
      <c r="E341" s="20">
        <v>4</v>
      </c>
      <c r="F341" s="14">
        <v>3</v>
      </c>
      <c r="G341" s="54">
        <f t="shared" si="36"/>
        <v>33.333333333333329</v>
      </c>
      <c r="H341" s="33">
        <f t="shared" si="37"/>
        <v>1.644263575451145E-2</v>
      </c>
      <c r="I341" s="33">
        <f t="shared" si="38"/>
        <v>1.889049807946603E-2</v>
      </c>
      <c r="J341" s="20">
        <v>11</v>
      </c>
      <c r="K341" s="14">
        <v>10</v>
      </c>
      <c r="L341" s="54">
        <f t="shared" si="39"/>
        <v>10</v>
      </c>
      <c r="M341" s="33">
        <f t="shared" si="40"/>
        <v>8.0252137625120377E-3</v>
      </c>
      <c r="N341" s="34">
        <f t="shared" si="41"/>
        <v>9.9070716677564438E-3</v>
      </c>
    </row>
    <row r="342" spans="1:14" hidden="1" outlineLevel="1" x14ac:dyDescent="0.3">
      <c r="A342" s="36"/>
      <c r="B342" s="55" t="s">
        <v>378</v>
      </c>
      <c r="C342" s="42">
        <f t="shared" si="35"/>
        <v>100</v>
      </c>
      <c r="D342" s="53"/>
      <c r="E342" s="20">
        <v>2</v>
      </c>
      <c r="F342" s="14">
        <v>0</v>
      </c>
      <c r="G342" s="54" t="str">
        <f t="shared" si="36"/>
        <v/>
      </c>
      <c r="H342" s="33">
        <f t="shared" si="37"/>
        <v>8.2213178772557252E-3</v>
      </c>
      <c r="I342" s="33" t="str">
        <f t="shared" si="38"/>
        <v/>
      </c>
      <c r="J342" s="20">
        <v>4</v>
      </c>
      <c r="K342" s="14">
        <v>2</v>
      </c>
      <c r="L342" s="54">
        <f t="shared" si="39"/>
        <v>100</v>
      </c>
      <c r="M342" s="33">
        <f t="shared" si="40"/>
        <v>2.9182595500043774E-3</v>
      </c>
      <c r="N342" s="34">
        <f t="shared" si="41"/>
        <v>1.9814143335512889E-3</v>
      </c>
    </row>
    <row r="343" spans="1:14" hidden="1" outlineLevel="1" x14ac:dyDescent="0.3">
      <c r="A343" s="36"/>
      <c r="B343" s="55" t="s">
        <v>379</v>
      </c>
      <c r="C343" s="42">
        <f t="shared" si="35"/>
        <v>300</v>
      </c>
      <c r="D343" s="53"/>
      <c r="E343" s="20">
        <v>1</v>
      </c>
      <c r="F343" s="14">
        <v>0</v>
      </c>
      <c r="G343" s="54" t="str">
        <f t="shared" si="36"/>
        <v/>
      </c>
      <c r="H343" s="33">
        <f t="shared" si="37"/>
        <v>4.1106589386278626E-3</v>
      </c>
      <c r="I343" s="33" t="str">
        <f t="shared" si="38"/>
        <v/>
      </c>
      <c r="J343" s="20">
        <v>4</v>
      </c>
      <c r="K343" s="14">
        <v>1</v>
      </c>
      <c r="L343" s="54">
        <f t="shared" si="39"/>
        <v>300</v>
      </c>
      <c r="M343" s="33">
        <f t="shared" si="40"/>
        <v>2.9182595500043774E-3</v>
      </c>
      <c r="N343" s="34">
        <f t="shared" si="41"/>
        <v>9.9070716677564447E-4</v>
      </c>
    </row>
    <row r="344" spans="1:14" hidden="1" outlineLevel="1" x14ac:dyDescent="0.3">
      <c r="A344" s="36"/>
      <c r="B344" s="55" t="s">
        <v>380</v>
      </c>
      <c r="C344" s="42">
        <f t="shared" si="35"/>
        <v>-57.142857142857139</v>
      </c>
      <c r="D344" s="53"/>
      <c r="E344" s="20">
        <v>1</v>
      </c>
      <c r="F344" s="14">
        <v>3</v>
      </c>
      <c r="G344" s="54">
        <f t="shared" si="36"/>
        <v>-66.666666666666657</v>
      </c>
      <c r="H344" s="33">
        <f t="shared" si="37"/>
        <v>4.1106589386278626E-3</v>
      </c>
      <c r="I344" s="33">
        <f t="shared" si="38"/>
        <v>1.889049807946603E-2</v>
      </c>
      <c r="J344" s="20">
        <v>3</v>
      </c>
      <c r="K344" s="14">
        <v>7</v>
      </c>
      <c r="L344" s="54">
        <f t="shared" si="39"/>
        <v>-57.142857142857139</v>
      </c>
      <c r="M344" s="33">
        <f t="shared" si="40"/>
        <v>2.1886946625032828E-3</v>
      </c>
      <c r="N344" s="34">
        <f t="shared" si="41"/>
        <v>6.9349501674295117E-3</v>
      </c>
    </row>
    <row r="345" spans="1:14" collapsed="1" x14ac:dyDescent="0.3">
      <c r="A345" s="36" t="s">
        <v>381</v>
      </c>
      <c r="B345" s="1" t="s">
        <v>382</v>
      </c>
      <c r="C345" s="42">
        <f t="shared" si="35"/>
        <v>175</v>
      </c>
      <c r="D345" s="53"/>
      <c r="E345" s="20">
        <v>4</v>
      </c>
      <c r="F345" s="14">
        <v>1</v>
      </c>
      <c r="G345" s="54">
        <f t="shared" si="36"/>
        <v>300</v>
      </c>
      <c r="H345" s="33">
        <f t="shared" si="37"/>
        <v>1.644263575451145E-2</v>
      </c>
      <c r="I345" s="33">
        <f t="shared" si="38"/>
        <v>6.2968326931553426E-3</v>
      </c>
      <c r="J345" s="20">
        <v>11</v>
      </c>
      <c r="K345" s="14">
        <v>4</v>
      </c>
      <c r="L345" s="54">
        <f t="shared" si="39"/>
        <v>175</v>
      </c>
      <c r="M345" s="33">
        <f t="shared" si="40"/>
        <v>8.0252137625120377E-3</v>
      </c>
      <c r="N345" s="34">
        <f t="shared" si="41"/>
        <v>3.9628286671025779E-3</v>
      </c>
    </row>
    <row r="346" spans="1:14" hidden="1" outlineLevel="1" x14ac:dyDescent="0.3">
      <c r="A346" s="36"/>
      <c r="B346" s="55" t="s">
        <v>382</v>
      </c>
      <c r="C346" s="42">
        <f t="shared" si="35"/>
        <v>175</v>
      </c>
      <c r="D346" s="53"/>
      <c r="E346" s="20">
        <v>4</v>
      </c>
      <c r="F346" s="14">
        <v>1</v>
      </c>
      <c r="G346" s="54">
        <f t="shared" si="36"/>
        <v>300</v>
      </c>
      <c r="H346" s="33">
        <f t="shared" si="37"/>
        <v>1.644263575451145E-2</v>
      </c>
      <c r="I346" s="33">
        <f t="shared" si="38"/>
        <v>6.2968326931553426E-3</v>
      </c>
      <c r="J346" s="20">
        <v>11</v>
      </c>
      <c r="K346" s="14">
        <v>4</v>
      </c>
      <c r="L346" s="54">
        <f t="shared" si="39"/>
        <v>175</v>
      </c>
      <c r="M346" s="33">
        <f t="shared" si="40"/>
        <v>8.0252137625120377E-3</v>
      </c>
      <c r="N346" s="34">
        <f t="shared" si="41"/>
        <v>3.9628286671025779E-3</v>
      </c>
    </row>
    <row r="347" spans="1:14" collapsed="1" x14ac:dyDescent="0.3">
      <c r="A347" s="36" t="s">
        <v>383</v>
      </c>
      <c r="B347" s="1" t="s">
        <v>384</v>
      </c>
      <c r="C347" s="42">
        <f t="shared" si="35"/>
        <v>0</v>
      </c>
      <c r="D347" s="53"/>
      <c r="E347" s="20">
        <v>1</v>
      </c>
      <c r="F347" s="14">
        <v>1</v>
      </c>
      <c r="G347" s="54">
        <f t="shared" si="36"/>
        <v>0</v>
      </c>
      <c r="H347" s="33">
        <f t="shared" si="37"/>
        <v>4.1106589386278626E-3</v>
      </c>
      <c r="I347" s="33">
        <f t="shared" si="38"/>
        <v>6.2968326931553426E-3</v>
      </c>
      <c r="J347" s="20">
        <v>4</v>
      </c>
      <c r="K347" s="14">
        <v>4</v>
      </c>
      <c r="L347" s="54">
        <f t="shared" si="39"/>
        <v>0</v>
      </c>
      <c r="M347" s="33">
        <f t="shared" si="40"/>
        <v>2.9182595500043774E-3</v>
      </c>
      <c r="N347" s="34">
        <f t="shared" si="41"/>
        <v>3.9628286671025779E-3</v>
      </c>
    </row>
    <row r="348" spans="1:14" hidden="1" outlineLevel="1" x14ac:dyDescent="0.3">
      <c r="A348" s="36"/>
      <c r="B348" s="55" t="s">
        <v>385</v>
      </c>
      <c r="C348" s="42">
        <f t="shared" si="35"/>
        <v>300</v>
      </c>
      <c r="D348" s="53"/>
      <c r="E348" s="20">
        <v>1</v>
      </c>
      <c r="F348" s="14">
        <v>0</v>
      </c>
      <c r="G348" s="54" t="str">
        <f t="shared" si="36"/>
        <v/>
      </c>
      <c r="H348" s="33">
        <f t="shared" si="37"/>
        <v>4.1106589386278626E-3</v>
      </c>
      <c r="I348" s="33" t="str">
        <f t="shared" si="38"/>
        <v/>
      </c>
      <c r="J348" s="20">
        <v>4</v>
      </c>
      <c r="K348" s="14">
        <v>1</v>
      </c>
      <c r="L348" s="54">
        <f t="shared" si="39"/>
        <v>300</v>
      </c>
      <c r="M348" s="33">
        <f t="shared" si="40"/>
        <v>2.9182595500043774E-3</v>
      </c>
      <c r="N348" s="34">
        <f t="shared" si="41"/>
        <v>9.9070716677564447E-4</v>
      </c>
    </row>
    <row r="349" spans="1:14" hidden="1" outlineLevel="1" x14ac:dyDescent="0.3">
      <c r="A349" s="36"/>
      <c r="B349" s="55" t="s">
        <v>386</v>
      </c>
      <c r="C349" s="42">
        <f t="shared" si="35"/>
        <v>-100</v>
      </c>
      <c r="D349" s="53"/>
      <c r="E349" s="20">
        <v>0</v>
      </c>
      <c r="F349" s="14">
        <v>1</v>
      </c>
      <c r="G349" s="54">
        <f t="shared" si="36"/>
        <v>-100</v>
      </c>
      <c r="H349" s="33" t="str">
        <f t="shared" si="37"/>
        <v/>
      </c>
      <c r="I349" s="33">
        <f t="shared" si="38"/>
        <v>6.2968326931553426E-3</v>
      </c>
      <c r="J349" s="20">
        <v>0</v>
      </c>
      <c r="K349" s="14">
        <v>2</v>
      </c>
      <c r="L349" s="54">
        <f t="shared" si="39"/>
        <v>-100</v>
      </c>
      <c r="M349" s="33" t="str">
        <f t="shared" si="40"/>
        <v/>
      </c>
      <c r="N349" s="34">
        <f t="shared" si="41"/>
        <v>1.9814143335512889E-3</v>
      </c>
    </row>
    <row r="350" spans="1:14" hidden="1" outlineLevel="1" x14ac:dyDescent="0.3">
      <c r="A350" s="36"/>
      <c r="B350" s="55" t="s">
        <v>387</v>
      </c>
      <c r="C350" s="42">
        <f t="shared" si="35"/>
        <v>-100</v>
      </c>
      <c r="D350" s="53"/>
      <c r="E350" s="20">
        <v>0</v>
      </c>
      <c r="F350" s="14">
        <v>0</v>
      </c>
      <c r="G350" s="54" t="str">
        <f t="shared" si="36"/>
        <v/>
      </c>
      <c r="H350" s="33" t="str">
        <f t="shared" si="37"/>
        <v/>
      </c>
      <c r="I350" s="33" t="str">
        <f t="shared" si="38"/>
        <v/>
      </c>
      <c r="J350" s="20">
        <v>0</v>
      </c>
      <c r="K350" s="14">
        <v>1</v>
      </c>
      <c r="L350" s="54">
        <f t="shared" si="39"/>
        <v>-100</v>
      </c>
      <c r="M350" s="33" t="str">
        <f t="shared" si="40"/>
        <v/>
      </c>
      <c r="N350" s="34">
        <f t="shared" si="41"/>
        <v>9.9070716677564447E-4</v>
      </c>
    </row>
    <row r="351" spans="1:14" collapsed="1" x14ac:dyDescent="0.3">
      <c r="A351" s="36" t="s">
        <v>388</v>
      </c>
      <c r="B351" s="1" t="s">
        <v>389</v>
      </c>
      <c r="C351" s="42" t="str">
        <f t="shared" si="35"/>
        <v/>
      </c>
      <c r="D351" s="53"/>
      <c r="E351" s="20">
        <v>0</v>
      </c>
      <c r="F351" s="14">
        <v>0</v>
      </c>
      <c r="G351" s="54" t="str">
        <f t="shared" si="36"/>
        <v/>
      </c>
      <c r="H351" s="33" t="str">
        <f t="shared" si="37"/>
        <v/>
      </c>
      <c r="I351" s="33" t="str">
        <f t="shared" si="38"/>
        <v/>
      </c>
      <c r="J351" s="20">
        <v>4</v>
      </c>
      <c r="K351" s="14">
        <v>0</v>
      </c>
      <c r="L351" s="54" t="str">
        <f t="shared" si="39"/>
        <v/>
      </c>
      <c r="M351" s="33">
        <f t="shared" si="40"/>
        <v>2.9182595500043774E-3</v>
      </c>
      <c r="N351" s="34" t="str">
        <f t="shared" si="41"/>
        <v/>
      </c>
    </row>
    <row r="352" spans="1:14" hidden="1" outlineLevel="1" x14ac:dyDescent="0.3">
      <c r="A352" s="36"/>
      <c r="B352" s="55" t="s">
        <v>390</v>
      </c>
      <c r="C352" s="42" t="str">
        <f t="shared" si="35"/>
        <v/>
      </c>
      <c r="D352" s="53"/>
      <c r="E352" s="20">
        <v>0</v>
      </c>
      <c r="F352" s="14">
        <v>0</v>
      </c>
      <c r="G352" s="54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4</v>
      </c>
      <c r="K352" s="14">
        <v>0</v>
      </c>
      <c r="L352" s="54" t="str">
        <f t="shared" si="39"/>
        <v/>
      </c>
      <c r="M352" s="33">
        <f t="shared" si="40"/>
        <v>2.9182595500043774E-3</v>
      </c>
      <c r="N352" s="34" t="str">
        <f t="shared" si="41"/>
        <v/>
      </c>
    </row>
    <row r="353" spans="1:14" collapsed="1" x14ac:dyDescent="0.3">
      <c r="A353" s="36" t="s">
        <v>391</v>
      </c>
      <c r="B353" s="1" t="s">
        <v>392</v>
      </c>
      <c r="C353" s="42">
        <f t="shared" si="35"/>
        <v>-50</v>
      </c>
      <c r="D353" s="53"/>
      <c r="E353" s="20">
        <v>1</v>
      </c>
      <c r="F353" s="14">
        <v>1</v>
      </c>
      <c r="G353" s="54">
        <f t="shared" si="36"/>
        <v>0</v>
      </c>
      <c r="H353" s="33">
        <f t="shared" si="37"/>
        <v>4.1106589386278626E-3</v>
      </c>
      <c r="I353" s="33">
        <f t="shared" si="38"/>
        <v>6.2968326931553426E-3</v>
      </c>
      <c r="J353" s="20">
        <v>3</v>
      </c>
      <c r="K353" s="14">
        <v>6</v>
      </c>
      <c r="L353" s="54">
        <f t="shared" si="39"/>
        <v>-50</v>
      </c>
      <c r="M353" s="33">
        <f t="shared" si="40"/>
        <v>2.1886946625032828E-3</v>
      </c>
      <c r="N353" s="34">
        <f t="shared" si="41"/>
        <v>5.9442430006538668E-3</v>
      </c>
    </row>
    <row r="354" spans="1:14" hidden="1" outlineLevel="1" x14ac:dyDescent="0.3">
      <c r="A354" s="36"/>
      <c r="B354" s="55" t="s">
        <v>393</v>
      </c>
      <c r="C354" s="42">
        <f t="shared" si="35"/>
        <v>-50</v>
      </c>
      <c r="D354" s="53"/>
      <c r="E354" s="20">
        <v>1</v>
      </c>
      <c r="F354" s="14">
        <v>1</v>
      </c>
      <c r="G354" s="54">
        <f t="shared" si="36"/>
        <v>0</v>
      </c>
      <c r="H354" s="33">
        <f t="shared" si="37"/>
        <v>4.1106589386278626E-3</v>
      </c>
      <c r="I354" s="33">
        <f t="shared" si="38"/>
        <v>6.2968326931553426E-3</v>
      </c>
      <c r="J354" s="20">
        <v>3</v>
      </c>
      <c r="K354" s="14">
        <v>6</v>
      </c>
      <c r="L354" s="54">
        <f t="shared" si="39"/>
        <v>-50</v>
      </c>
      <c r="M354" s="33">
        <f t="shared" si="40"/>
        <v>2.1886946625032828E-3</v>
      </c>
      <c r="N354" s="34">
        <f t="shared" si="41"/>
        <v>5.9442430006538668E-3</v>
      </c>
    </row>
    <row r="355" spans="1:14" collapsed="1" x14ac:dyDescent="0.3">
      <c r="A355" s="36" t="s">
        <v>394</v>
      </c>
      <c r="B355" s="1" t="s">
        <v>395</v>
      </c>
      <c r="C355" s="42">
        <f t="shared" si="35"/>
        <v>-40</v>
      </c>
      <c r="D355" s="53"/>
      <c r="E355" s="20">
        <v>0</v>
      </c>
      <c r="F355" s="14">
        <v>1</v>
      </c>
      <c r="G355" s="54">
        <f t="shared" si="36"/>
        <v>-100</v>
      </c>
      <c r="H355" s="33" t="str">
        <f t="shared" si="37"/>
        <v/>
      </c>
      <c r="I355" s="33">
        <f t="shared" si="38"/>
        <v>6.2968326931553426E-3</v>
      </c>
      <c r="J355" s="20">
        <v>3</v>
      </c>
      <c r="K355" s="14">
        <v>5</v>
      </c>
      <c r="L355" s="54">
        <f t="shared" si="39"/>
        <v>-40</v>
      </c>
      <c r="M355" s="33">
        <f t="shared" si="40"/>
        <v>2.1886946625032828E-3</v>
      </c>
      <c r="N355" s="34">
        <f t="shared" si="41"/>
        <v>4.9535358338782219E-3</v>
      </c>
    </row>
    <row r="356" spans="1:14" hidden="1" outlineLevel="1" x14ac:dyDescent="0.3">
      <c r="A356" s="36"/>
      <c r="B356" s="55" t="s">
        <v>395</v>
      </c>
      <c r="C356" s="42">
        <f t="shared" si="35"/>
        <v>-40</v>
      </c>
      <c r="D356" s="53"/>
      <c r="E356" s="20">
        <v>0</v>
      </c>
      <c r="F356" s="14">
        <v>1</v>
      </c>
      <c r="G356" s="54">
        <f t="shared" si="36"/>
        <v>-100</v>
      </c>
      <c r="H356" s="33" t="str">
        <f t="shared" si="37"/>
        <v/>
      </c>
      <c r="I356" s="33">
        <f t="shared" si="38"/>
        <v>6.2968326931553426E-3</v>
      </c>
      <c r="J356" s="20">
        <v>3</v>
      </c>
      <c r="K356" s="14">
        <v>5</v>
      </c>
      <c r="L356" s="54">
        <f t="shared" si="39"/>
        <v>-40</v>
      </c>
      <c r="M356" s="33">
        <f t="shared" si="40"/>
        <v>2.1886946625032828E-3</v>
      </c>
      <c r="N356" s="34">
        <f t="shared" si="41"/>
        <v>4.9535358338782219E-3</v>
      </c>
    </row>
    <row r="357" spans="1:14" collapsed="1" x14ac:dyDescent="0.3">
      <c r="A357" s="36" t="s">
        <v>396</v>
      </c>
      <c r="B357" s="1" t="s">
        <v>397</v>
      </c>
      <c r="C357" s="42" t="str">
        <f t="shared" si="35"/>
        <v/>
      </c>
      <c r="D357" s="53"/>
      <c r="E357" s="20">
        <v>0</v>
      </c>
      <c r="F357" s="14">
        <v>0</v>
      </c>
      <c r="G357" s="54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2</v>
      </c>
      <c r="K357" s="14">
        <v>0</v>
      </c>
      <c r="L357" s="54" t="str">
        <f t="shared" si="39"/>
        <v/>
      </c>
      <c r="M357" s="33">
        <f t="shared" si="40"/>
        <v>1.4591297750021887E-3</v>
      </c>
      <c r="N357" s="34" t="str">
        <f t="shared" si="41"/>
        <v/>
      </c>
    </row>
    <row r="358" spans="1:14" hidden="1" outlineLevel="1" x14ac:dyDescent="0.3">
      <c r="A358" s="36"/>
      <c r="B358" s="56">
        <v>44442</v>
      </c>
      <c r="C358" s="42" t="str">
        <f t="shared" si="35"/>
        <v/>
      </c>
      <c r="D358" s="53"/>
      <c r="E358" s="20">
        <v>0</v>
      </c>
      <c r="F358" s="14">
        <v>0</v>
      </c>
      <c r="G358" s="54" t="str">
        <f t="shared" si="36"/>
        <v/>
      </c>
      <c r="H358" s="33" t="str">
        <f t="shared" si="37"/>
        <v/>
      </c>
      <c r="I358" s="33" t="str">
        <f t="shared" si="38"/>
        <v/>
      </c>
      <c r="J358" s="20">
        <v>2</v>
      </c>
      <c r="K358" s="14">
        <v>0</v>
      </c>
      <c r="L358" s="54" t="str">
        <f t="shared" si="39"/>
        <v/>
      </c>
      <c r="M358" s="33">
        <f t="shared" si="40"/>
        <v>1.4591297750021887E-3</v>
      </c>
      <c r="N358" s="34" t="str">
        <f t="shared" si="41"/>
        <v/>
      </c>
    </row>
    <row r="359" spans="1:14" collapsed="1" x14ac:dyDescent="0.3">
      <c r="A359" s="36" t="s">
        <v>398</v>
      </c>
      <c r="B359" s="1" t="s">
        <v>399</v>
      </c>
      <c r="C359" s="42">
        <f t="shared" si="35"/>
        <v>-100</v>
      </c>
      <c r="D359" s="53"/>
      <c r="E359" s="20">
        <v>0</v>
      </c>
      <c r="F359" s="14">
        <v>0</v>
      </c>
      <c r="G359" s="54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0</v>
      </c>
      <c r="K359" s="14">
        <v>2</v>
      </c>
      <c r="L359" s="54">
        <f t="shared" si="39"/>
        <v>-100</v>
      </c>
      <c r="M359" s="33" t="str">
        <f t="shared" si="40"/>
        <v/>
      </c>
      <c r="N359" s="34">
        <f t="shared" si="41"/>
        <v>1.9814143335512889E-3</v>
      </c>
    </row>
    <row r="360" spans="1:14" hidden="1" outlineLevel="1" x14ac:dyDescent="0.3">
      <c r="A360" s="36"/>
      <c r="B360" s="55" t="s">
        <v>400</v>
      </c>
      <c r="C360" s="42">
        <f t="shared" si="35"/>
        <v>-100</v>
      </c>
      <c r="D360" s="53"/>
      <c r="E360" s="20">
        <v>0</v>
      </c>
      <c r="F360" s="14">
        <v>0</v>
      </c>
      <c r="G360" s="54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0</v>
      </c>
      <c r="K360" s="14">
        <v>1</v>
      </c>
      <c r="L360" s="54">
        <f t="shared" si="39"/>
        <v>-100</v>
      </c>
      <c r="M360" s="33" t="str">
        <f t="shared" si="40"/>
        <v/>
      </c>
      <c r="N360" s="34">
        <f t="shared" si="41"/>
        <v>9.9070716677564447E-4</v>
      </c>
    </row>
    <row r="361" spans="1:14" hidden="1" outlineLevel="1" x14ac:dyDescent="0.3">
      <c r="A361" s="36"/>
      <c r="B361" s="55" t="s">
        <v>401</v>
      </c>
      <c r="C361" s="42">
        <f t="shared" si="35"/>
        <v>-100</v>
      </c>
      <c r="D361" s="53"/>
      <c r="E361" s="20">
        <v>0</v>
      </c>
      <c r="F361" s="14">
        <v>0</v>
      </c>
      <c r="G361" s="54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0</v>
      </c>
      <c r="K361" s="14">
        <v>1</v>
      </c>
      <c r="L361" s="54">
        <f t="shared" si="39"/>
        <v>-100</v>
      </c>
      <c r="M361" s="33" t="str">
        <f t="shared" si="40"/>
        <v/>
      </c>
      <c r="N361" s="34">
        <f t="shared" si="41"/>
        <v>9.9070716677564447E-4</v>
      </c>
    </row>
    <row r="362" spans="1:14" collapsed="1" x14ac:dyDescent="0.3">
      <c r="A362" s="36" t="s">
        <v>402</v>
      </c>
      <c r="B362" s="1" t="s">
        <v>403</v>
      </c>
      <c r="C362" s="42">
        <f t="shared" si="35"/>
        <v>-100</v>
      </c>
      <c r="D362" s="53"/>
      <c r="E362" s="20">
        <v>0</v>
      </c>
      <c r="F362" s="14">
        <v>0</v>
      </c>
      <c r="G362" s="54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0</v>
      </c>
      <c r="K362" s="14">
        <v>2</v>
      </c>
      <c r="L362" s="54">
        <f t="shared" si="39"/>
        <v>-100</v>
      </c>
      <c r="M362" s="33" t="str">
        <f t="shared" si="40"/>
        <v/>
      </c>
      <c r="N362" s="34">
        <f t="shared" si="41"/>
        <v>1.9814143335512889E-3</v>
      </c>
    </row>
    <row r="363" spans="1:14" hidden="1" outlineLevel="1" x14ac:dyDescent="0.3">
      <c r="A363" s="36"/>
      <c r="B363" s="55" t="s">
        <v>403</v>
      </c>
      <c r="C363" s="42">
        <f t="shared" si="35"/>
        <v>-100</v>
      </c>
      <c r="D363" s="53"/>
      <c r="E363" s="20">
        <v>0</v>
      </c>
      <c r="F363" s="14">
        <v>0</v>
      </c>
      <c r="G363" s="54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0</v>
      </c>
      <c r="K363" s="14">
        <v>2</v>
      </c>
      <c r="L363" s="54">
        <f t="shared" si="39"/>
        <v>-100</v>
      </c>
      <c r="M363" s="33" t="str">
        <f t="shared" si="40"/>
        <v/>
      </c>
      <c r="N363" s="34">
        <f t="shared" si="41"/>
        <v>1.9814143335512889E-3</v>
      </c>
    </row>
    <row r="364" spans="1:14" collapsed="1" x14ac:dyDescent="0.3">
      <c r="A364" s="36" t="s">
        <v>404</v>
      </c>
      <c r="B364" s="1" t="s">
        <v>405</v>
      </c>
      <c r="C364" s="42">
        <f t="shared" si="35"/>
        <v>-100</v>
      </c>
      <c r="D364" s="53"/>
      <c r="E364" s="20">
        <v>0</v>
      </c>
      <c r="F364" s="14">
        <v>0</v>
      </c>
      <c r="G364" s="54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0</v>
      </c>
      <c r="K364" s="14">
        <v>1</v>
      </c>
      <c r="L364" s="54">
        <f t="shared" si="39"/>
        <v>-100</v>
      </c>
      <c r="M364" s="33" t="str">
        <f t="shared" si="40"/>
        <v/>
      </c>
      <c r="N364" s="34">
        <f t="shared" si="41"/>
        <v>9.9070716677564447E-4</v>
      </c>
    </row>
    <row r="365" spans="1:14" hidden="1" outlineLevel="1" x14ac:dyDescent="0.3">
      <c r="A365" s="36"/>
      <c r="B365" s="55" t="s">
        <v>405</v>
      </c>
      <c r="C365" s="42">
        <f t="shared" si="35"/>
        <v>-100</v>
      </c>
      <c r="D365" s="53"/>
      <c r="E365" s="20">
        <v>0</v>
      </c>
      <c r="F365" s="14">
        <v>0</v>
      </c>
      <c r="G365" s="54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0</v>
      </c>
      <c r="K365" s="14">
        <v>1</v>
      </c>
      <c r="L365" s="54">
        <f t="shared" si="39"/>
        <v>-100</v>
      </c>
      <c r="M365" s="33" t="str">
        <f t="shared" si="40"/>
        <v/>
      </c>
      <c r="N365" s="34">
        <f t="shared" si="41"/>
        <v>9.9070716677564447E-4</v>
      </c>
    </row>
    <row r="366" spans="1:14" collapsed="1" x14ac:dyDescent="0.3">
      <c r="A366" s="36" t="s">
        <v>406</v>
      </c>
      <c r="B366" s="1" t="s">
        <v>407</v>
      </c>
      <c r="C366" s="42">
        <f t="shared" si="35"/>
        <v>-100</v>
      </c>
      <c r="D366" s="53"/>
      <c r="E366" s="20">
        <v>0</v>
      </c>
      <c r="F366" s="14">
        <v>0</v>
      </c>
      <c r="G366" s="54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0</v>
      </c>
      <c r="K366" s="14">
        <v>1</v>
      </c>
      <c r="L366" s="54">
        <f t="shared" si="39"/>
        <v>-100</v>
      </c>
      <c r="M366" s="33" t="str">
        <f t="shared" si="40"/>
        <v/>
      </c>
      <c r="N366" s="34">
        <f t="shared" si="41"/>
        <v>9.9070716677564447E-4</v>
      </c>
    </row>
    <row r="367" spans="1:14" hidden="1" outlineLevel="1" x14ac:dyDescent="0.3">
      <c r="A367" s="36"/>
      <c r="B367" s="55" t="s">
        <v>407</v>
      </c>
      <c r="C367" s="42">
        <f t="shared" si="35"/>
        <v>-100</v>
      </c>
      <c r="D367" s="53"/>
      <c r="E367" s="20">
        <v>0</v>
      </c>
      <c r="F367" s="14">
        <v>0</v>
      </c>
      <c r="G367" s="54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0</v>
      </c>
      <c r="K367" s="14">
        <v>1</v>
      </c>
      <c r="L367" s="54">
        <f t="shared" si="39"/>
        <v>-100</v>
      </c>
      <c r="M367" s="33" t="str">
        <f t="shared" si="40"/>
        <v/>
      </c>
      <c r="N367" s="34">
        <f t="shared" si="41"/>
        <v>9.9070716677564447E-4</v>
      </c>
    </row>
    <row r="368" spans="1:14" collapsed="1" x14ac:dyDescent="0.3">
      <c r="A368" s="36"/>
      <c r="B368" s="1" t="s">
        <v>369</v>
      </c>
      <c r="C368" s="42">
        <f t="shared" si="35"/>
        <v>126.66666666666666</v>
      </c>
      <c r="D368" s="53"/>
      <c r="E368" s="20">
        <v>7</v>
      </c>
      <c r="F368" s="14">
        <v>6</v>
      </c>
      <c r="G368" s="54">
        <f t="shared" si="36"/>
        <v>16.666666666666664</v>
      </c>
      <c r="H368" s="33">
        <f t="shared" si="37"/>
        <v>2.8774612570395035E-2</v>
      </c>
      <c r="I368" s="33">
        <f t="shared" si="38"/>
        <v>3.7780996158932059E-2</v>
      </c>
      <c r="J368" s="20">
        <v>34</v>
      </c>
      <c r="K368" s="14">
        <v>15</v>
      </c>
      <c r="L368" s="54">
        <f t="shared" si="39"/>
        <v>126.66666666666666</v>
      </c>
      <c r="M368" s="33">
        <f t="shared" si="40"/>
        <v>2.480520617503721E-2</v>
      </c>
      <c r="N368" s="34">
        <f t="shared" si="41"/>
        <v>1.4860607501634667E-2</v>
      </c>
    </row>
    <row r="369" spans="1:14" hidden="1" outlineLevel="1" x14ac:dyDescent="0.3">
      <c r="A369" s="36"/>
      <c r="B369" s="55" t="s">
        <v>408</v>
      </c>
      <c r="C369" s="42">
        <f t="shared" si="35"/>
        <v>126.66666666666666</v>
      </c>
      <c r="D369" s="53"/>
      <c r="E369" s="20">
        <v>7</v>
      </c>
      <c r="F369" s="14">
        <v>6</v>
      </c>
      <c r="G369" s="54">
        <f t="shared" si="36"/>
        <v>16.666666666666664</v>
      </c>
      <c r="H369" s="33">
        <f t="shared" si="37"/>
        <v>2.8774612570395035E-2</v>
      </c>
      <c r="I369" s="33">
        <f t="shared" si="38"/>
        <v>3.7780996158932059E-2</v>
      </c>
      <c r="J369" s="20">
        <v>34</v>
      </c>
      <c r="K369" s="14">
        <v>15</v>
      </c>
      <c r="L369" s="54">
        <f t="shared" si="39"/>
        <v>126.66666666666666</v>
      </c>
      <c r="M369" s="33">
        <f t="shared" si="40"/>
        <v>2.480520617503721E-2</v>
      </c>
      <c r="N369" s="34">
        <f t="shared" si="41"/>
        <v>1.4860607501634667E-2</v>
      </c>
    </row>
    <row r="370" spans="1:14" x14ac:dyDescent="0.3">
      <c r="A370" s="36"/>
      <c r="B370" s="19"/>
      <c r="C370" s="42"/>
      <c r="D370" s="53"/>
      <c r="E370" s="20"/>
      <c r="F370" s="14"/>
      <c r="G370" s="54"/>
      <c r="H370" s="33"/>
      <c r="I370" s="33"/>
      <c r="J370" s="20"/>
      <c r="K370" s="14"/>
      <c r="L370" s="54"/>
      <c r="M370" s="33"/>
      <c r="N370" s="34"/>
    </row>
    <row r="371" spans="1:14" ht="15" customHeight="1" x14ac:dyDescent="0.3">
      <c r="A371" s="18"/>
      <c r="B371" s="10" t="s">
        <v>4</v>
      </c>
      <c r="C371" s="43"/>
      <c r="D371" s="6"/>
      <c r="E371" s="11">
        <f>SUM(E10 + E18 + E37 + E48 + E62 + E84 + E103 + E123 + E133 + E144 + E153 + E162 + E172 + E182 + E198 + E207 + E216 + E228 + E232 + E236 + E243 + E249 + E258 + E261 + E267 + E272 + E280 + E285 + E291 + E297 + E304 + E306 + E313 + E316 + E318 + E320 + E324 + E328 + E330 + E332 + E334 + E338 + E341 + E345 + E347 + E351 + E353 + E355 + E357 + E359 + E362 + E364 + E366 + E368)</f>
        <v>24327</v>
      </c>
      <c r="F371" s="11">
        <f>SUM(F10 + F18 + F37 + F48 + F62 + F84 + F103 + F123 + F133 + F144 + F153 + F162 + F172 + F182 + F198 + F207 + F216 + F228 + F232 + F236 + F243 + F249 + F258 + F261 + F267 + F272 + F280 + F285 + F291 + F297 + F304 + F306 + F313 + F316 + F318 + F320 + F324 + F328 + F330 + F332 + F334 + F338 + F341 + F345 + F347 + F351 + F353 + F355 + F357 + F359 + F362 + F364 + F366 + F368)</f>
        <v>15881</v>
      </c>
      <c r="G371" s="11"/>
      <c r="H371" s="7"/>
      <c r="I371" s="7"/>
      <c r="J371" s="11">
        <f>SUM(J10 + J18 + J37 + J48 + J62 + J84 + J103 + J123 + J133 + J144 + J153 + J162 + J172 + J182 + J198 + J207 + J216 + J228 + J232 + J236 + J243 + J249 + J258 + J261 + J267 + J272 + J280 + J285 + J291 + J297 + J304 + J306 + J313 + J316 + J318 + J320 + J324 + J328 + J330 + J332 + J334 + J338 + J341 + J345 + J347 + J351 + J353 + J355 + J357 + J359 + J362 + J364 + J366 + J368)</f>
        <v>137068</v>
      </c>
      <c r="K371" s="11">
        <f>SUM(K10 + K18 + K37 + K48 + K62 + K84 + K103 + K123 + K133 + K144 + K153 + K162 + K172 + K182 + K198 + K207 + K216 + K228 + K232 + K236 + K243 + K249 + K258 + K261 + K267 + K272 + K280 + K285 + K291 + K297 + K304 + K306 + K313 + K316 + K318 + K320 + K324 + K328 + K330 + K332 + K334 + K338 + K341 + K345 + K347 + K351 + K353 + K355 + K357 + K359 + K362 + K364 + K366 + K368)</f>
        <v>100938</v>
      </c>
      <c r="L371" s="11"/>
      <c r="M371" s="7"/>
      <c r="N371" s="10"/>
    </row>
    <row r="372" spans="1:14" x14ac:dyDescent="0.3">
      <c r="A372" s="18"/>
      <c r="B372" s="17" t="s">
        <v>17</v>
      </c>
      <c r="C372" s="44"/>
      <c r="D372" s="6"/>
      <c r="E372" s="24">
        <f>CntPeriod-CntPeriodPrevYear</f>
        <v>8446</v>
      </c>
      <c r="F372" s="24"/>
      <c r="G372" s="30">
        <f>(CntPeriod/CntPeriodPrevYear)-100%</f>
        <v>0.53183048926390031</v>
      </c>
      <c r="H372" s="27"/>
      <c r="I372" s="28"/>
      <c r="J372" s="26">
        <f>CntYearAck-CntPrevYearAck</f>
        <v>36130</v>
      </c>
      <c r="K372" s="25"/>
      <c r="L372" s="23">
        <f>(CntYearAck/CntPrevYearAck)-100%</f>
        <v>0.35794249935604028</v>
      </c>
      <c r="M372" s="22"/>
      <c r="N372" s="21"/>
    </row>
    <row r="373" spans="1:14" x14ac:dyDescent="0.3">
      <c r="A373" s="18"/>
    </row>
    <row r="374" spans="1:14" x14ac:dyDescent="0.3">
      <c r="B374" s="49" t="s">
        <v>14</v>
      </c>
    </row>
    <row r="375" spans="1:14" x14ac:dyDescent="0.3">
      <c r="B375" s="49" t="s">
        <v>15</v>
      </c>
      <c r="C375" s="50"/>
      <c r="D375" s="51"/>
      <c r="E375" s="49"/>
      <c r="F375" s="49"/>
      <c r="G375" s="49"/>
      <c r="H375" s="49"/>
      <c r="I375" s="49"/>
      <c r="J375" s="49"/>
      <c r="K375" s="49"/>
      <c r="L375" s="49"/>
      <c r="M375" s="49"/>
    </row>
    <row r="376" spans="1:14" ht="15.6" x14ac:dyDescent="0.3">
      <c r="B376" s="52" t="s">
        <v>16</v>
      </c>
      <c r="C376" s="50"/>
      <c r="D376" s="51"/>
      <c r="E376" s="49"/>
      <c r="F376" s="49"/>
      <c r="G376" s="49"/>
      <c r="H376" s="49"/>
      <c r="I376" s="49"/>
      <c r="J376" s="49"/>
      <c r="K376" s="49"/>
      <c r="L376" s="49"/>
      <c r="M376" s="49"/>
    </row>
    <row r="377" spans="1:14" x14ac:dyDescent="0.3">
      <c r="C377" s="50"/>
      <c r="D377" s="51"/>
      <c r="E377" s="49"/>
      <c r="F377" s="49"/>
      <c r="G377" s="49"/>
      <c r="H377" s="49"/>
      <c r="I377" s="49"/>
      <c r="J377" s="49"/>
      <c r="K377" s="49"/>
      <c r="L377" s="49"/>
      <c r="M377" s="49"/>
    </row>
    <row r="378" spans="1:14" x14ac:dyDescent="0.3">
      <c r="C378" s="50"/>
      <c r="D378" s="51"/>
      <c r="E378" s="49"/>
      <c r="F378" s="49"/>
      <c r="G378" s="49"/>
      <c r="H378" s="49"/>
      <c r="I378" s="49"/>
      <c r="J378" s="49"/>
      <c r="K378" s="49"/>
      <c r="L378" s="49"/>
      <c r="M378" s="49"/>
    </row>
    <row r="379" spans="1:14" x14ac:dyDescent="0.3">
      <c r="C379" s="50"/>
      <c r="D379" s="51"/>
      <c r="E379" s="49"/>
      <c r="F379" s="49"/>
      <c r="G379" s="49"/>
      <c r="H379" s="49"/>
      <c r="I379" s="49"/>
      <c r="J379" s="49"/>
      <c r="K379" s="49"/>
      <c r="L379" s="49"/>
      <c r="M379" s="49"/>
    </row>
  </sheetData>
  <mergeCells count="10">
    <mergeCell ref="A7:D7"/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2:H372 J372:L372">
    <cfRule type="cellIs" dxfId="3" priority="29" stopIfTrue="1" operator="lessThan">
      <formula>0</formula>
    </cfRule>
  </conditionalFormatting>
  <conditionalFormatting sqref="G10:G370 L10:L370">
    <cfRule type="cellIs" dxfId="2" priority="31" stopIfTrue="1" operator="lessThan">
      <formula>0</formula>
    </cfRule>
    <cfRule type="cellIs" dxfId="1" priority="32" stopIfTrue="1" operator="greaterThan">
      <formula>0</formula>
    </cfRule>
    <cfRule type="cellIs" dxfId="0" priority="33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C380:C1048576 C1:C5 C8:C374</xm:sqref>
        </x14:conditionalFormatting>
        <x14:conditionalFormatting xmlns:xm="http://schemas.microsoft.com/office/excel/2006/main">
          <x14:cfRule type="iconSet" priority="1" id="{177A0D2E-05C6-4EBF-AB44-5F58FA4F293E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C375:C379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5"/>
  </cols>
  <sheetData>
    <row r="2" spans="5:17" x14ac:dyDescent="0.3">
      <c r="F2" s="65" t="s">
        <v>11</v>
      </c>
      <c r="G2" s="75"/>
      <c r="H2" s="75"/>
      <c r="I2" s="75"/>
      <c r="J2" s="75"/>
      <c r="K2" s="75"/>
      <c r="L2" s="75"/>
      <c r="M2" s="75"/>
    </row>
    <row r="3" spans="5:17" ht="15" customHeight="1" x14ac:dyDescent="0.3">
      <c r="F3" s="75"/>
      <c r="G3" s="75"/>
      <c r="H3" s="75"/>
      <c r="I3" s="75"/>
      <c r="J3" s="75"/>
      <c r="K3" s="75"/>
      <c r="L3" s="75"/>
      <c r="M3" s="75"/>
      <c r="N3" s="37"/>
    </row>
    <row r="4" spans="5:17" ht="15" customHeight="1" x14ac:dyDescent="0.35">
      <c r="E4" s="37"/>
      <c r="F4" s="75"/>
      <c r="G4" s="75"/>
      <c r="H4" s="75"/>
      <c r="I4" s="75"/>
      <c r="J4" s="75"/>
      <c r="K4" s="75"/>
      <c r="L4" s="75"/>
      <c r="M4" s="75"/>
      <c r="N4" s="37"/>
      <c r="P4" s="76" t="s">
        <v>411</v>
      </c>
      <c r="Q4" s="76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73"/>
      <c r="P6" s="74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7"/>
  </cols>
  <sheetData>
    <row r="2" spans="5:17" x14ac:dyDescent="0.3">
      <c r="F2" s="65" t="s">
        <v>12</v>
      </c>
      <c r="G2" s="75"/>
      <c r="H2" s="75"/>
      <c r="I2" s="75"/>
      <c r="J2" s="75"/>
      <c r="K2" s="75"/>
      <c r="L2" s="75"/>
      <c r="M2" s="75"/>
    </row>
    <row r="3" spans="5:17" ht="15" customHeight="1" x14ac:dyDescent="0.3">
      <c r="F3" s="75"/>
      <c r="G3" s="75"/>
      <c r="H3" s="75"/>
      <c r="I3" s="75"/>
      <c r="J3" s="75"/>
      <c r="K3" s="75"/>
      <c r="L3" s="75"/>
      <c r="M3" s="75"/>
      <c r="N3" s="46"/>
    </row>
    <row r="4" spans="5:17" ht="15" customHeight="1" x14ac:dyDescent="0.35">
      <c r="E4" s="46"/>
      <c r="F4" s="75"/>
      <c r="G4" s="75"/>
      <c r="H4" s="75"/>
      <c r="I4" s="75"/>
      <c r="J4" s="75"/>
      <c r="K4" s="75"/>
      <c r="L4" s="75"/>
      <c r="M4" s="75"/>
      <c r="N4" s="46"/>
      <c r="P4" s="76" t="s">
        <v>411</v>
      </c>
      <c r="Q4" s="76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73"/>
      <c r="P6" s="74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ColWidth="8.77734375"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22</v>
      </c>
      <c r="B1" s="35">
        <v>19.361922549391544</v>
      </c>
      <c r="C1" s="35">
        <v>18.072480136321307</v>
      </c>
      <c r="E1" s="35" t="s">
        <v>412</v>
      </c>
      <c r="F1" s="35">
        <v>16383.333333333334</v>
      </c>
      <c r="G1" t="s">
        <v>282</v>
      </c>
    </row>
    <row r="2" spans="1:7" x14ac:dyDescent="0.3">
      <c r="A2" t="s">
        <v>31</v>
      </c>
      <c r="B2" s="35">
        <v>12.57332127119386</v>
      </c>
      <c r="C2" s="35">
        <v>14.047236917711864</v>
      </c>
      <c r="E2" s="35">
        <v>121.35465663217309</v>
      </c>
      <c r="F2" s="35">
        <v>72.24727272727273</v>
      </c>
      <c r="G2" t="s">
        <v>63</v>
      </c>
    </row>
    <row r="3" spans="1:7" x14ac:dyDescent="0.3">
      <c r="A3" t="s">
        <v>51</v>
      </c>
      <c r="B3" s="35">
        <v>8.7781247264131661</v>
      </c>
      <c r="C3" s="35">
        <v>9.4691791000416092</v>
      </c>
      <c r="E3" s="35">
        <v>109.1743119266055</v>
      </c>
      <c r="F3" s="35">
        <v>-16.466283324621013</v>
      </c>
      <c r="G3" t="s">
        <v>249</v>
      </c>
    </row>
    <row r="4" spans="1:7" x14ac:dyDescent="0.3">
      <c r="A4" t="s">
        <v>63</v>
      </c>
      <c r="B4" s="35">
        <v>8.6395073977879591</v>
      </c>
      <c r="C4" s="35">
        <v>6.8111117715825547</v>
      </c>
      <c r="E4" s="35">
        <v>105.98290598290599</v>
      </c>
      <c r="F4" s="35">
        <v>37.869822485207102</v>
      </c>
      <c r="G4" t="s">
        <v>259</v>
      </c>
    </row>
    <row r="5" spans="1:7" x14ac:dyDescent="0.3">
      <c r="A5" t="s">
        <v>78</v>
      </c>
      <c r="B5" s="35">
        <v>6.4559196894971835</v>
      </c>
      <c r="C5" s="35">
        <v>6.5991004378925675</v>
      </c>
      <c r="E5" s="35">
        <v>103.73993095512081</v>
      </c>
      <c r="F5" s="35">
        <v>21.545948233302774</v>
      </c>
      <c r="G5" t="s">
        <v>31</v>
      </c>
    </row>
    <row r="6" spans="1:7" x14ac:dyDescent="0.3">
      <c r="A6" t="s">
        <v>101</v>
      </c>
      <c r="B6" s="35">
        <v>5.8700790848338045</v>
      </c>
      <c r="C6" s="35">
        <v>6.3841169827022526</v>
      </c>
      <c r="E6" s="35">
        <v>97.260273972602747</v>
      </c>
      <c r="F6" s="35">
        <v>74.614516735614885</v>
      </c>
      <c r="G6" t="s">
        <v>153</v>
      </c>
    </row>
    <row r="7" spans="1:7" x14ac:dyDescent="0.3">
      <c r="A7" t="s">
        <v>121</v>
      </c>
      <c r="B7" s="35">
        <v>5.7847199929961768</v>
      </c>
      <c r="C7" s="35">
        <v>7.0132160336047873</v>
      </c>
      <c r="E7" s="35">
        <v>79.396984924623112</v>
      </c>
      <c r="F7" s="35">
        <v>16.953411946646046</v>
      </c>
      <c r="G7" t="s">
        <v>142</v>
      </c>
    </row>
    <row r="8" spans="1:7" x14ac:dyDescent="0.3">
      <c r="A8" t="s">
        <v>142</v>
      </c>
      <c r="B8" s="35">
        <v>4.4138675693816207</v>
      </c>
      <c r="C8" s="35">
        <v>5.1249281737304084</v>
      </c>
      <c r="E8" s="35">
        <v>65.865384615384613</v>
      </c>
      <c r="F8" s="35">
        <v>11.271186440677965</v>
      </c>
      <c r="G8" t="s">
        <v>254</v>
      </c>
    </row>
    <row r="9" spans="1:7" x14ac:dyDescent="0.3">
      <c r="A9" t="s">
        <v>153</v>
      </c>
      <c r="B9" s="35">
        <v>3.3873697726675811</v>
      </c>
      <c r="C9" s="35">
        <v>2.6342903564564386</v>
      </c>
      <c r="E9" s="35">
        <v>63.716814159292035</v>
      </c>
      <c r="F9" s="35">
        <v>140.90909090909091</v>
      </c>
      <c r="G9" t="s">
        <v>236</v>
      </c>
    </row>
    <row r="10" spans="1:7" x14ac:dyDescent="0.3">
      <c r="A10" t="s">
        <v>158</v>
      </c>
      <c r="B10" s="35">
        <v>3.2896080777424341</v>
      </c>
      <c r="C10" s="35">
        <v>3.1068576750084209</v>
      </c>
      <c r="E10" s="35">
        <v>62.393162393162392</v>
      </c>
      <c r="F10" s="35">
        <v>153.19727891156464</v>
      </c>
      <c r="G10" t="s">
        <v>226</v>
      </c>
    </row>
    <row r="11" spans="1:7" x14ac:dyDescent="0.3">
      <c r="A11" t="s">
        <v>168</v>
      </c>
      <c r="B11" s="35">
        <v>2.3192867773659787</v>
      </c>
      <c r="C11" s="35">
        <v>2.2360260754126298</v>
      </c>
      <c r="E11" s="35">
        <v>60.189573459715639</v>
      </c>
      <c r="F11" s="35">
        <v>40.850686752326098</v>
      </c>
      <c r="G11" t="s">
        <v>168</v>
      </c>
    </row>
    <row r="12" spans="1:7" x14ac:dyDescent="0.3">
      <c r="A12" t="s">
        <v>178</v>
      </c>
      <c r="B12" s="35">
        <v>2.1952607464907929</v>
      </c>
      <c r="C12" s="35">
        <v>1.21460698646694</v>
      </c>
      <c r="E12" s="35">
        <v>56.715063520871148</v>
      </c>
      <c r="F12" s="35">
        <v>12.007345670292414</v>
      </c>
      <c r="G12" t="s">
        <v>121</v>
      </c>
    </row>
    <row r="13" spans="1:7" x14ac:dyDescent="0.3">
      <c r="A13" t="s">
        <v>189</v>
      </c>
      <c r="B13" s="35">
        <v>2.0048443108530072</v>
      </c>
      <c r="C13" s="35">
        <v>2.7799243099724582</v>
      </c>
      <c r="E13" s="35">
        <v>53.944954128440372</v>
      </c>
      <c r="F13" s="35">
        <v>43.781887755102041</v>
      </c>
      <c r="G13" t="s">
        <v>158</v>
      </c>
    </row>
    <row r="14" spans="1:7" x14ac:dyDescent="0.3">
      <c r="A14" t="s">
        <v>200</v>
      </c>
      <c r="B14" s="35">
        <v>1.7028044474275541</v>
      </c>
      <c r="C14" s="35">
        <v>1.9457488755473658</v>
      </c>
      <c r="E14" s="35">
        <v>50.696378830083567</v>
      </c>
      <c r="F14" s="35">
        <v>32.847920732622732</v>
      </c>
      <c r="G14" t="s">
        <v>78</v>
      </c>
    </row>
    <row r="15" spans="1:7" x14ac:dyDescent="0.3">
      <c r="A15" t="s">
        <v>217</v>
      </c>
      <c r="B15" s="35">
        <v>1.6539235999649811</v>
      </c>
      <c r="C15" s="35">
        <v>1.747607442192237</v>
      </c>
      <c r="E15" s="35">
        <v>47.297297297297298</v>
      </c>
      <c r="F15" s="35">
        <v>177.32997481108313</v>
      </c>
      <c r="G15" t="s">
        <v>265</v>
      </c>
    </row>
    <row r="16" spans="1:7" x14ac:dyDescent="0.3">
      <c r="A16" t="s">
        <v>226</v>
      </c>
      <c r="B16" s="35">
        <v>1.3577202556395365</v>
      </c>
      <c r="C16" s="35">
        <v>0.72816976758009866</v>
      </c>
      <c r="E16" s="35">
        <v>40.153698366954849</v>
      </c>
      <c r="F16" s="35">
        <v>24.860335195530723</v>
      </c>
      <c r="G16" t="s">
        <v>101</v>
      </c>
    </row>
    <row r="17" spans="1:7" x14ac:dyDescent="0.3">
      <c r="A17" t="s">
        <v>236</v>
      </c>
      <c r="B17" s="35">
        <v>1.3533428663145302</v>
      </c>
      <c r="C17" s="35">
        <v>0.76284451841724621</v>
      </c>
      <c r="E17" s="35">
        <v>36.363636363636367</v>
      </c>
      <c r="F17" s="35">
        <v>145.43230016313214</v>
      </c>
      <c r="G17" t="s">
        <v>178</v>
      </c>
    </row>
    <row r="18" spans="1:7" x14ac:dyDescent="0.3">
      <c r="A18" t="s">
        <v>249</v>
      </c>
      <c r="B18" s="35">
        <v>1.1658446902267487</v>
      </c>
      <c r="C18" s="35">
        <v>1.8952228100418078</v>
      </c>
      <c r="E18" s="35">
        <v>34.87634749524414</v>
      </c>
      <c r="F18" s="35">
        <v>25.884076166562043</v>
      </c>
      <c r="G18" t="s">
        <v>51</v>
      </c>
    </row>
    <row r="19" spans="1:7" x14ac:dyDescent="0.3">
      <c r="A19" t="s">
        <v>254</v>
      </c>
      <c r="B19" s="35">
        <v>0.95791869728893675</v>
      </c>
      <c r="C19" s="35">
        <v>1.1690344567952604</v>
      </c>
      <c r="E19" s="35">
        <v>32.33256351039261</v>
      </c>
      <c r="F19" s="35">
        <v>28.514739229024944</v>
      </c>
      <c r="G19" t="s">
        <v>217</v>
      </c>
    </row>
    <row r="20" spans="1:7" x14ac:dyDescent="0.3">
      <c r="A20" t="s">
        <v>259</v>
      </c>
      <c r="B20" s="35">
        <v>0.84994309393877487</v>
      </c>
      <c r="C20" s="35">
        <v>0.83714755592541945</v>
      </c>
      <c r="E20" s="35">
        <v>32</v>
      </c>
      <c r="F20" s="35">
        <v>204.91329479768785</v>
      </c>
      <c r="G20" t="s">
        <v>272</v>
      </c>
    </row>
    <row r="21" spans="1:7" x14ac:dyDescent="0.3">
      <c r="A21" t="s">
        <v>265</v>
      </c>
      <c r="B21" s="35">
        <v>0.80325094113870499</v>
      </c>
      <c r="C21" s="35">
        <v>0.39331074520993087</v>
      </c>
      <c r="E21" s="35">
        <v>5.7176656151419554</v>
      </c>
      <c r="F21" s="35">
        <v>45.482951430764167</v>
      </c>
      <c r="G21" t="s">
        <v>22</v>
      </c>
    </row>
    <row r="22" spans="1:7" x14ac:dyDescent="0.3">
      <c r="A22" t="s">
        <v>272</v>
      </c>
      <c r="B22" s="35">
        <v>0.76969095631365447</v>
      </c>
      <c r="C22" s="35">
        <v>0.34278467970437299</v>
      </c>
      <c r="E22" s="35">
        <v>-0.37878787878787878</v>
      </c>
      <c r="F22" s="35">
        <v>-2.0669992872416252</v>
      </c>
      <c r="G22" t="s">
        <v>189</v>
      </c>
    </row>
    <row r="23" spans="1:7" x14ac:dyDescent="0.3">
      <c r="A23" t="s">
        <v>282</v>
      </c>
      <c r="B23" s="35">
        <v>0.7215396737385823</v>
      </c>
      <c r="C23" s="35">
        <v>5.9442430006538668E-3</v>
      </c>
      <c r="E23" s="35">
        <v>-12.987012987012985</v>
      </c>
      <c r="F23" s="35">
        <v>18.839103869653766</v>
      </c>
      <c r="G23" t="s">
        <v>200</v>
      </c>
    </row>
    <row r="24" spans="1:7" x14ac:dyDescent="0.3">
      <c r="A24" t="s">
        <v>284</v>
      </c>
      <c r="B24" s="35">
        <v>0.65296057431347942</v>
      </c>
      <c r="C24" s="35">
        <v>0.62711763656898301</v>
      </c>
      <c r="E24" s="35">
        <v>95</v>
      </c>
      <c r="F24" s="35">
        <v>41.390205371248022</v>
      </c>
      <c r="G24" t="s">
        <v>284</v>
      </c>
    </row>
    <row r="25" spans="1:7" x14ac:dyDescent="0.3">
      <c r="A25" t="s">
        <v>291</v>
      </c>
      <c r="B25" s="35">
        <v>0.5814632153383722</v>
      </c>
      <c r="C25" s="35">
        <v>1.6356575323465892</v>
      </c>
      <c r="E25" s="35">
        <v>-82.58064516129032</v>
      </c>
      <c r="F25" s="35">
        <v>-51.726226529376142</v>
      </c>
      <c r="G25" t="s">
        <v>291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2021-06-01T14:34:49Z</dcterms:modified>
</cp:coreProperties>
</file>